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mc:AlternateContent xmlns:mc="http://schemas.openxmlformats.org/markup-compatibility/2006">
    <mc:Choice Requires="x15">
      <x15ac:absPath xmlns:x15ac="http://schemas.microsoft.com/office/spreadsheetml/2010/11/ac" url="https://eikaalliansen.sharepoint.com/sites/RogalandFinans/SSB Boligkreditt/Rapportering/Ekstern rapportering/2026/HTT/"/>
    </mc:Choice>
  </mc:AlternateContent>
  <xr:revisionPtr revIDLastSave="97" documentId="8_{519348A8-059A-4A9C-8930-4204AF3DF23E}" xr6:coauthVersionLast="47" xr6:coauthVersionMax="47" xr10:uidLastSave="{0998FD77-ED20-4F98-991D-CAB4251E54FD}"/>
  <bookViews>
    <workbookView xWindow="-100" yWindow="0" windowWidth="24723" windowHeight="19932" tabRatio="750" activeTab="1" xr2:uid="{FC8D5E56-30AB-4763-9824-CFC5BEF12B3D}"/>
  </bookViews>
  <sheets>
    <sheet name="Disclaimer" sheetId="1" r:id="rId1"/>
    <sheet name="Introduction" sheetId="2" r:id="rId2"/>
    <sheet name="FAQ" sheetId="4" r:id="rId3"/>
    <sheet name="A. HTT General" sheetId="5" r:id="rId4"/>
    <sheet name="B1. HTT Mortgage Assets" sheetId="6" r:id="rId5"/>
    <sheet name="B2. HTT Public Sector Assets" sheetId="7" r:id="rId6"/>
    <sheet name="B3. HTT Shipping Assets" sheetId="8" r:id="rId7"/>
    <sheet name="C. HTT Harmonised Glossary" sheetId="9" r:id="rId8"/>
    <sheet name="D. Insert Nat Trans Templ" sheetId="10" r:id="rId9"/>
    <sheet name="E. Optional ECB-ECAIs data" sheetId="11" r:id="rId10"/>
    <sheet name="F1. Sustainable M data" sheetId="12" r:id="rId11"/>
    <sheet name="F2. Sustainable PS data" sheetId="13" r:id="rId12"/>
    <sheet name="E.g. General" sheetId="14" r:id="rId13"/>
    <sheet name="E.g. Other" sheetId="15" r:id="rId14"/>
  </sheets>
  <externalReferences>
    <externalReference r:id="rId15"/>
    <externalReference r:id="rId16"/>
    <externalReference r:id="rId17"/>
  </externalReferences>
  <definedNames>
    <definedName name="\A">'[1]AKS-94'!$F$127</definedName>
    <definedName name="\B">'[1]AKS-94'!$F$127</definedName>
    <definedName name="__123Graph_C" hidden="1">'[1]AKS-94'!$L$172:$L$419</definedName>
    <definedName name="__123Graph_X" hidden="1">'[1]AKS-94'!$C$172:$C$419</definedName>
    <definedName name="_1__123Graph_ADiagram_1A" hidden="1">'[1]AKS-94'!$R$144:$U$144</definedName>
    <definedName name="_2__123Graph_ADiagram_2A" hidden="1">'[1]AKS-94'!$U$144:$AA$144</definedName>
    <definedName name="_3__123Graph_ADiagram_3A" hidden="1">'[1]AKS-94'!$D$172:$D$427</definedName>
    <definedName name="_4__123Graph_BDiagram_1A" hidden="1">'[1]AKS-94'!$R$145:$U$145</definedName>
    <definedName name="_5__123Graph_BDiagram_2A" hidden="1">'[1]AKS-94'!$U$145:$AA$145</definedName>
    <definedName name="_6__123Graph_BDiagram_3A" hidden="1">'[1]AKS-94'!$F$172:$F$427</definedName>
    <definedName name="_7__123Graph_XDiagram_1A" hidden="1">'[1]AKS-94'!$R$143:$U$143</definedName>
    <definedName name="_8__123Graph_XDiagram_2A" hidden="1">'[1]AKS-94'!$U$143:$AA$143</definedName>
    <definedName name="_9__123Graph_XDiagram_3A" hidden="1">'[1]AKS-94'!$C$172:$C$427</definedName>
    <definedName name="A">'[1]AKS-94'!$F$127</definedName>
    <definedName name="a09978251860849cbb2adc3ca2d653fdb" hidden="1">[2]Forside!#REF!</definedName>
    <definedName name="a1d6478a3358b4ada9ef3d7a1dd1a3e90" hidden="1">[2]Forside!#REF!</definedName>
    <definedName name="a21b5b52847044604a75b8d0683acff0b" hidden="1">[2]Forside!#REF!</definedName>
    <definedName name="abb1e7357a8f842e8a67274c425abaa5e" hidden="1">[2]Forside!#REF!</definedName>
    <definedName name="b" hidden="1">{"framside",#N/A,FALSE,"Framside";"hovedtall",#N/A,FALSE,"Hovedtall";"Resultat",#N/A,FALSE,"Resultat";"Balanse",#N/A,FALSE,"Balanse";"Nøkkeltall",#N/A,FALSE,"Nøkkeltall"}</definedName>
    <definedName name="_xlnm.Criteria">#REF!</definedName>
    <definedName name="bg_AIRB_retail_SMB">#REF!</definedName>
    <definedName name="bg_AIRB_retail_SME">#REF!</definedName>
    <definedName name="bg_IRB_andre">#REF!</definedName>
    <definedName name="bg_IRB_corepskjema_equity">#REF!</definedName>
    <definedName name="bg_IRB_foretak_mindre">#REF!</definedName>
    <definedName name="bg_IRB_foretak_store">#REF!</definedName>
    <definedName name="bg_IRB_inst">#REF!</definedName>
    <definedName name="bg_IRB_retail_pers_andre">#REF!</definedName>
    <definedName name="bg_IRB_retail_pers_eiendom">#REF!</definedName>
    <definedName name="bg_IRB_retail_pers_QRR">#REF!</definedName>
    <definedName name="bg_IRB_retail_SMB">#REF!</definedName>
    <definedName name="bg_IRB_retail_SME">#REF!</definedName>
    <definedName name="bg_IRB_SL">#REF!</definedName>
    <definedName name="bg_IRB_stat">#REF!</definedName>
    <definedName name="bg_retail_pers_annet">#REF!</definedName>
    <definedName name="bg_retail_pers_eiendom">#REF!</definedName>
    <definedName name="bg_retail_pers_QRR">#REF!</definedName>
    <definedName name="bg_retail_QRR">#REF!</definedName>
    <definedName name="bg_unntak_andre">#REF!</definedName>
    <definedName name="bg_unntak_ek">#REF!</definedName>
    <definedName name="bg_unntak_inst">#REF!</definedName>
    <definedName name="bg_unntak_stat">#REF!</definedName>
    <definedName name="CalcDate">#REF!</definedName>
    <definedName name="CHF">#REF!</definedName>
    <definedName name="D">{"framside",#N/A,FALSE,"Framside";"hovedtall",#N/A,FALSE,"Hovedtall";"Resultat",#N/A,FALSE,"Resultat";"Balanse",#N/A,FALSE,"Balanse";"Nøkkeltall",#N/A,FALSE,"Nøkkeltall"}</definedName>
    <definedName name="_xlnm.Database">#REF!</definedName>
    <definedName name="Database_MI">#REF!</definedName>
    <definedName name="DKK">#REF!</definedName>
    <definedName name="EAD_AIRB_retail_SMB">#REF!</definedName>
    <definedName name="EAD_IRB_andre">#REF!</definedName>
    <definedName name="EAD_IRB_corepskjema_equity">#REF!</definedName>
    <definedName name="EAD_IRB_foretak_mindre">#REF!</definedName>
    <definedName name="EAD_IRB_foretak_store">#REF!</definedName>
    <definedName name="EAD_IRB_inst">#REF!</definedName>
    <definedName name="EAD_IRB_retail_pers_andre">#REF!</definedName>
    <definedName name="EAD_IRB_retail_pers_eiendom">#REF!</definedName>
    <definedName name="EAD_IRB_retail_pers_QRR">#REF!</definedName>
    <definedName name="EAD_IRB_retail_SMB">#REF!</definedName>
    <definedName name="EAD_IRB_SL">#REF!</definedName>
    <definedName name="EAD_IRB_stat">#REF!</definedName>
    <definedName name="EAD_unntak_andre">#REF!</definedName>
    <definedName name="EAD_unntak_ek">#REF!</definedName>
    <definedName name="EAD_unntak_inst">#REF!</definedName>
    <definedName name="EAD_unntak_stat">#REF!</definedName>
    <definedName name="ELA_AIRB_retail_SMB">#REF!</definedName>
    <definedName name="ELA_IRB_corepskjema_equity">#REF!</definedName>
    <definedName name="ELA_IRB_foretak_mindre">#REF!</definedName>
    <definedName name="ELA_IRB_foretak_store">#REF!</definedName>
    <definedName name="ELA_IRB_inst">#REF!</definedName>
    <definedName name="ELA_IRB_retail_pers_andre">#REF!</definedName>
    <definedName name="ELA_IRB_retail_pers_annet">#REF!</definedName>
    <definedName name="ELA_IRB_retail_pers_eiendom">#REF!</definedName>
    <definedName name="ELA_IRB_retail_pers_QRR">#REF!</definedName>
    <definedName name="ELA_IRB_retail_SMB">#REF!</definedName>
    <definedName name="ELA_IRB_SL">#REF!</definedName>
    <definedName name="ELA_IRB_stat">#REF!</definedName>
    <definedName name="epsilon">#REF!</definedName>
    <definedName name="EUR">#REF!</definedName>
    <definedName name="feilmargin">#REF!</definedName>
    <definedName name="Forv.prov.">#REF!</definedName>
    <definedName name="GBP">#REF!</definedName>
    <definedName name="GEVINSTER">'[1]AKS-94'!$X$52:$AD$68</definedName>
    <definedName name="ghfdgf" hidden="1">{"framside",#N/A,FALSE,"Framside";"hovedtall",#N/A,FALSE,"Hovedtall";"Resultat",#N/A,FALSE,"Resultat";"Balanse",#N/A,FALSE,"Balanse";"Nøkkeltall",#N/A,FALSE,"Nøkkeltall"}</definedName>
    <definedName name="GRAF">'[1]AKS-94'!$B$135:$P$162</definedName>
    <definedName name="HISTORIKK">'[1]AKS-94'!$R$68:$AH$134</definedName>
    <definedName name="hoåph89">{"framside",#N/A,FALSE,"Framside";"hovedtall",#N/A,FALSE,"Hovedtall";"Resultat",#N/A,FALSE,"Resultat";"Balanse",#N/A,FALSE,"Balanse";"Nøkkeltall",#N/A,FALSE,"Nøkkeltall"}</definedName>
    <definedName name="ISK">#REF!</definedName>
    <definedName name="JPY">#REF!</definedName>
    <definedName name="k" hidden="1">{"framside",#N/A,FALSE,"Framside";"hovedtall",#N/A,FALSE,"Hovedtall";"Resultat",#N/A,FALSE,"Resultat";"Balanse",#N/A,FALSE,"Balanse";"Nøkkeltall",#N/A,FALSE,"Nøkkeltall"}</definedName>
    <definedName name="KURVE">'[1]AKS-94'!$C$369:$N$394</definedName>
    <definedName name="L">'[1]AKS-94'!#REF!</definedName>
    <definedName name="LIK">'[1]AKS-94'!$J$64</definedName>
    <definedName name="nedskr_AIRB_retail_SMB">#REF!</definedName>
    <definedName name="nedskr_IRB_andre">#REF!</definedName>
    <definedName name="nedskr_IRB_corepskjema_equity">#REF!</definedName>
    <definedName name="nedskr_IRB_foretak_mindre">#REF!</definedName>
    <definedName name="nedskr_IRB_foretak_store">#REF!</definedName>
    <definedName name="nedskr_IRB_inst">#REF!</definedName>
    <definedName name="nedskr_IRB_retail_pers_andre">#REF!</definedName>
    <definedName name="nedskr_IRB_retail_pers_eiendom">#REF!</definedName>
    <definedName name="nedskr_IRB_retail_pers_QRR">#REF!</definedName>
    <definedName name="nedskr_IRB_retail_SMB">#REF!</definedName>
    <definedName name="nedskr_IRB_SL">#REF!</definedName>
    <definedName name="nedskr_IRB_stat">#REF!</definedName>
    <definedName name="nedskr_unntak_andre">#REF!</definedName>
    <definedName name="nedskr_unntak_ek">#REF!</definedName>
    <definedName name="nedskr_unntak_inst">#REF!</definedName>
    <definedName name="nedskr_unntak_stat">#REF!</definedName>
    <definedName name="OBLIGASJ">#REF!</definedName>
    <definedName name="RAPPORT">'[1]AKS-94'!$A$52:$Q$162</definedName>
    <definedName name="RELATIVKURVE">'[1]AKS-94'!$R$152:$AH$172</definedName>
    <definedName name="s">'[1]AKS-94'!$D$374:$L$374</definedName>
    <definedName name="SEK">#REF!</definedName>
    <definedName name="Sert_CalcDate">#REF!</definedName>
    <definedName name="USD">#REF!</definedName>
    <definedName name="UTSKRIFTSOMR_MI">'[1]AKS-94'!$J$60</definedName>
    <definedName name="_xlnm.Print_Area">'[1]AKS-94'!$A$52:$Q$162</definedName>
    <definedName name="_xlnm.Extract">#REF!</definedName>
    <definedName name="varetall">#REF!</definedName>
    <definedName name="Velg_ut_MI">#REF!</definedName>
    <definedName name="Vilkår_MI">#REF!</definedName>
    <definedName name="wrn.Årsregnskap." hidden="1">{"framside",#N/A,FALSE,"Framside";"hovedtall",#N/A,FALSE,"Hovedtall";"Resultat",#N/A,FALSE,"Resultat";"Balanse",#N/A,FALSE,"Balanse";"Nøkkeltall",#N/A,FALSE,"Nøkkeltall"}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4" i="12" l="1"/>
  <c r="D346" i="6"/>
  <c r="F128" i="12"/>
  <c r="F121" i="12"/>
  <c r="F120" i="12"/>
  <c r="F202" i="12"/>
  <c r="F201" i="12"/>
  <c r="F195" i="12"/>
  <c r="F194" i="12"/>
  <c r="F193" i="12"/>
  <c r="F192" i="12"/>
  <c r="F191" i="12"/>
  <c r="F183" i="12"/>
  <c r="F182" i="12"/>
  <c r="F181" i="12"/>
  <c r="F173" i="12"/>
  <c r="F172" i="12"/>
  <c r="F171" i="12"/>
  <c r="F135" i="12"/>
  <c r="F134" i="12"/>
  <c r="F133" i="12"/>
  <c r="F132" i="12"/>
  <c r="F131" i="12"/>
  <c r="F130" i="12"/>
  <c r="F129" i="12"/>
  <c r="F127" i="12"/>
  <c r="F126" i="12"/>
  <c r="F125" i="12"/>
  <c r="F124" i="12"/>
  <c r="F123" i="12"/>
  <c r="F122" i="12"/>
  <c r="F57" i="12"/>
  <c r="C49" i="12"/>
  <c r="G86" i="11"/>
  <c r="G85" i="11"/>
  <c r="G84" i="11"/>
  <c r="G83" i="11"/>
  <c r="G82" i="11"/>
  <c r="F181" i="6"/>
  <c r="F180" i="6"/>
  <c r="F174" i="6"/>
  <c r="F172" i="6"/>
  <c r="F173" i="6"/>
  <c r="F171" i="6"/>
  <c r="F170" i="6"/>
  <c r="F162" i="6"/>
  <c r="C161" i="6"/>
  <c r="F161" i="6" s="1"/>
  <c r="F160" i="6"/>
  <c r="F151" i="6"/>
  <c r="F150" i="6"/>
  <c r="F105" i="6"/>
  <c r="F106" i="6"/>
  <c r="F107" i="6"/>
  <c r="F108" i="6"/>
  <c r="F112" i="6"/>
  <c r="F113" i="6"/>
  <c r="F114" i="6"/>
  <c r="F115" i="6"/>
  <c r="F109" i="6"/>
  <c r="F111" i="6"/>
  <c r="F110" i="6"/>
  <c r="F104" i="6"/>
  <c r="F103" i="6"/>
  <c r="F102" i="6"/>
  <c r="F101" i="6"/>
  <c r="F100" i="6"/>
  <c r="F75" i="6"/>
  <c r="F36" i="6"/>
  <c r="C12" i="6"/>
  <c r="C208" i="5"/>
  <c r="D97" i="5"/>
  <c r="D95" i="5"/>
  <c r="D94" i="5"/>
  <c r="D99" i="5"/>
  <c r="D98" i="5"/>
  <c r="D96" i="5"/>
  <c r="D93" i="5"/>
  <c r="D89" i="5" l="1"/>
  <c r="C18" i="5" l="1"/>
  <c r="F199" i="13" l="1"/>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85" i="12"/>
  <c r="G382" i="12" s="1"/>
  <c r="C385" i="12"/>
  <c r="F378" i="12" s="1"/>
  <c r="F383" i="12"/>
  <c r="F382" i="12"/>
  <c r="F381" i="12"/>
  <c r="F380" i="12"/>
  <c r="F379" i="12"/>
  <c r="G367" i="12"/>
  <c r="F367" i="12"/>
  <c r="D366" i="12"/>
  <c r="G362" i="12" s="1"/>
  <c r="C366" i="12"/>
  <c r="F360" i="12" s="1"/>
  <c r="F356" i="12"/>
  <c r="F354" i="12"/>
  <c r="D349" i="12"/>
  <c r="G347" i="12" s="1"/>
  <c r="C349" i="12"/>
  <c r="F347" i="12" s="1"/>
  <c r="F348" i="12"/>
  <c r="G346" i="12"/>
  <c r="F346" i="12"/>
  <c r="G345" i="12"/>
  <c r="F345" i="12"/>
  <c r="G343" i="12"/>
  <c r="F343" i="12"/>
  <c r="G339" i="12"/>
  <c r="G333" i="12"/>
  <c r="F333" i="12"/>
  <c r="G332" i="12"/>
  <c r="G331" i="12"/>
  <c r="D326" i="12"/>
  <c r="G322" i="12" s="1"/>
  <c r="C326" i="12"/>
  <c r="F323" i="12" s="1"/>
  <c r="D273" i="12"/>
  <c r="G269" i="12" s="1"/>
  <c r="C273" i="12"/>
  <c r="F269" i="12" s="1"/>
  <c r="D251" i="12"/>
  <c r="G248" i="12" s="1"/>
  <c r="C251" i="12"/>
  <c r="F248" i="12" s="1"/>
  <c r="D238" i="12"/>
  <c r="G233" i="12" s="1"/>
  <c r="C238" i="12"/>
  <c r="F236" i="12" s="1"/>
  <c r="G237" i="12"/>
  <c r="G236" i="12"/>
  <c r="G235" i="12"/>
  <c r="F235" i="12"/>
  <c r="G234" i="12"/>
  <c r="F97" i="12"/>
  <c r="D97" i="12"/>
  <c r="C97" i="12"/>
  <c r="F93" i="12"/>
  <c r="D93" i="12"/>
  <c r="C93" i="12"/>
  <c r="F65" i="12"/>
  <c r="D65" i="12"/>
  <c r="C65" i="12"/>
  <c r="F49" i="12"/>
  <c r="C29" i="12"/>
  <c r="D18" i="12"/>
  <c r="C18"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D365" i="6"/>
  <c r="G360" i="6" s="1"/>
  <c r="C365" i="6"/>
  <c r="F362" i="6" s="1"/>
  <c r="F363" i="6"/>
  <c r="G359" i="6"/>
  <c r="C346" i="6"/>
  <c r="D328" i="6"/>
  <c r="G310" i="6" s="1"/>
  <c r="C328" i="6"/>
  <c r="F327" i="6"/>
  <c r="F326" i="6"/>
  <c r="F325" i="6"/>
  <c r="F324" i="6"/>
  <c r="F323" i="6"/>
  <c r="F322" i="6"/>
  <c r="F321" i="6"/>
  <c r="F320" i="6"/>
  <c r="F319" i="6"/>
  <c r="F318" i="6"/>
  <c r="F317" i="6"/>
  <c r="F316" i="6"/>
  <c r="F315" i="6"/>
  <c r="F314" i="6"/>
  <c r="F313" i="6"/>
  <c r="F312" i="6"/>
  <c r="F311" i="6"/>
  <c r="F328" i="6" s="1"/>
  <c r="F310" i="6"/>
  <c r="D305" i="6"/>
  <c r="G293" i="6" s="1"/>
  <c r="C305" i="6"/>
  <c r="F301" i="6" s="1"/>
  <c r="G302" i="6"/>
  <c r="G301" i="6"/>
  <c r="G298" i="6"/>
  <c r="D249" i="6"/>
  <c r="C249" i="6"/>
  <c r="F252" i="6" s="1"/>
  <c r="D227" i="6"/>
  <c r="G232" i="6" s="1"/>
  <c r="C227" i="6"/>
  <c r="F228" i="6" s="1"/>
  <c r="D214" i="6"/>
  <c r="G209" i="6" s="1"/>
  <c r="C214" i="6"/>
  <c r="F213" i="6" s="1"/>
  <c r="F99" i="6"/>
  <c r="D99" i="6"/>
  <c r="C99" i="6"/>
  <c r="F76" i="6"/>
  <c r="D76" i="6"/>
  <c r="C76" i="6"/>
  <c r="F72" i="6"/>
  <c r="D72" i="6"/>
  <c r="C72" i="6"/>
  <c r="F44" i="6"/>
  <c r="D44" i="6"/>
  <c r="C44" i="6"/>
  <c r="F28" i="6"/>
  <c r="F25" i="6"/>
  <c r="F24" i="6"/>
  <c r="F23" i="6"/>
  <c r="C15" i="6"/>
  <c r="F14"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G219" i="5"/>
  <c r="F219" i="5"/>
  <c r="G218" i="5"/>
  <c r="F218" i="5"/>
  <c r="C209" i="5"/>
  <c r="F213" i="5" s="1"/>
  <c r="C179" i="5"/>
  <c r="F176" i="5"/>
  <c r="F175" i="5"/>
  <c r="F104" i="5"/>
  <c r="D100" i="5"/>
  <c r="G102" i="5" s="1"/>
  <c r="C100" i="5"/>
  <c r="G87" i="5"/>
  <c r="D77" i="5"/>
  <c r="G86" i="5" s="1"/>
  <c r="C77" i="5"/>
  <c r="F82" i="5" s="1"/>
  <c r="G76" i="5"/>
  <c r="G75" i="5"/>
  <c r="G74" i="5"/>
  <c r="G73" i="5"/>
  <c r="C58" i="5"/>
  <c r="C47" i="5"/>
  <c r="D45" i="5"/>
  <c r="D295" i="5"/>
  <c r="D307" i="5"/>
  <c r="G293" i="5"/>
  <c r="F293" i="5"/>
  <c r="C307" i="5"/>
  <c r="F307" i="5"/>
  <c r="C291" i="5"/>
  <c r="D291" i="5"/>
  <c r="D293" i="5"/>
  <c r="C295" i="5"/>
  <c r="F295" i="5"/>
  <c r="C293" i="5"/>
  <c r="F361" i="12" l="1"/>
  <c r="C389" i="12"/>
  <c r="C392" i="12" s="1"/>
  <c r="G249" i="12"/>
  <c r="G250" i="12"/>
  <c r="G245" i="12"/>
  <c r="G246" i="12"/>
  <c r="G384" i="12"/>
  <c r="G383" i="12"/>
  <c r="G379" i="12"/>
  <c r="G380" i="12"/>
  <c r="G381" i="12"/>
  <c r="G361" i="12"/>
  <c r="D389" i="12"/>
  <c r="D392" i="12" s="1"/>
  <c r="G388" i="12" s="1"/>
  <c r="G354" i="12"/>
  <c r="G356" i="12"/>
  <c r="G360" i="12"/>
  <c r="F334" i="12"/>
  <c r="G334" i="12"/>
  <c r="F336" i="12"/>
  <c r="F337" i="12"/>
  <c r="G337" i="12"/>
  <c r="F339" i="12"/>
  <c r="G336" i="12"/>
  <c r="G348" i="12"/>
  <c r="F340" i="12"/>
  <c r="G340" i="12"/>
  <c r="F342" i="12"/>
  <c r="F331" i="12"/>
  <c r="G342" i="12"/>
  <c r="F324" i="12"/>
  <c r="F325" i="12"/>
  <c r="G323" i="12"/>
  <c r="G324" i="12"/>
  <c r="G325" i="12"/>
  <c r="G243" i="12"/>
  <c r="G244" i="12"/>
  <c r="F250" i="12"/>
  <c r="F249" i="12"/>
  <c r="F244" i="12"/>
  <c r="F243" i="12"/>
  <c r="F245" i="12"/>
  <c r="F246" i="12"/>
  <c r="F247" i="12"/>
  <c r="G216" i="12"/>
  <c r="F231" i="12"/>
  <c r="G231" i="12"/>
  <c r="F232" i="12"/>
  <c r="G214" i="12"/>
  <c r="G232" i="12"/>
  <c r="F234" i="12"/>
  <c r="F35" i="12"/>
  <c r="C31" i="12"/>
  <c r="F343" i="6"/>
  <c r="C369" i="6"/>
  <c r="C372" i="6" s="1"/>
  <c r="F371" i="6" s="1"/>
  <c r="F358" i="6"/>
  <c r="F360" i="6"/>
  <c r="F359" i="6"/>
  <c r="F361" i="6"/>
  <c r="F364" i="6"/>
  <c r="G341" i="6"/>
  <c r="D372" i="6"/>
  <c r="G369" i="6" s="1"/>
  <c r="F302" i="6"/>
  <c r="F210" i="6"/>
  <c r="F185" i="5"/>
  <c r="C217" i="5"/>
  <c r="F208" i="5"/>
  <c r="G103" i="5"/>
  <c r="F105" i="5"/>
  <c r="C150" i="5"/>
  <c r="F87" i="5"/>
  <c r="F86" i="5"/>
  <c r="F59" i="5"/>
  <c r="C124" i="5"/>
  <c r="F388" i="12"/>
  <c r="F384" i="12"/>
  <c r="F385" i="12" s="1"/>
  <c r="G378" i="12"/>
  <c r="F362" i="12"/>
  <c r="G308" i="12"/>
  <c r="G314" i="12"/>
  <c r="F315" i="12"/>
  <c r="G315" i="12"/>
  <c r="F316" i="12"/>
  <c r="F308" i="12"/>
  <c r="G316" i="12"/>
  <c r="G317" i="12"/>
  <c r="F309" i="12"/>
  <c r="G318" i="12"/>
  <c r="F319" i="12"/>
  <c r="G319" i="12"/>
  <c r="F318" i="12"/>
  <c r="G309" i="12"/>
  <c r="G311" i="12"/>
  <c r="F320" i="12"/>
  <c r="F312" i="12"/>
  <c r="G320" i="12"/>
  <c r="G312" i="12"/>
  <c r="F321" i="12"/>
  <c r="F310" i="12"/>
  <c r="F313" i="12"/>
  <c r="G321" i="12"/>
  <c r="G310" i="12"/>
  <c r="G313" i="12"/>
  <c r="F322" i="12"/>
  <c r="F314" i="12"/>
  <c r="G270" i="12"/>
  <c r="F267" i="12"/>
  <c r="F270" i="12"/>
  <c r="G267" i="12"/>
  <c r="F268" i="12"/>
  <c r="G268" i="12"/>
  <c r="F237" i="12"/>
  <c r="F217" i="12"/>
  <c r="F220" i="12"/>
  <c r="F222" i="12"/>
  <c r="G215" i="12"/>
  <c r="G217" i="12"/>
  <c r="G218" i="12"/>
  <c r="G220" i="12"/>
  <c r="G222" i="12"/>
  <c r="G223" i="12"/>
  <c r="G224" i="12"/>
  <c r="G225" i="12"/>
  <c r="G226" i="12"/>
  <c r="G228" i="12"/>
  <c r="F223" i="12"/>
  <c r="F225" i="12"/>
  <c r="F214" i="12"/>
  <c r="F226" i="12"/>
  <c r="F216" i="12"/>
  <c r="F228" i="12"/>
  <c r="F229" i="12"/>
  <c r="F219" i="12"/>
  <c r="G229" i="12"/>
  <c r="G219" i="12"/>
  <c r="G230" i="12"/>
  <c r="F26" i="12"/>
  <c r="F27" i="12"/>
  <c r="F32" i="12"/>
  <c r="F33" i="12"/>
  <c r="F37" i="12"/>
  <c r="F30" i="12"/>
  <c r="F38" i="12"/>
  <c r="F36" i="12"/>
  <c r="F34" i="12"/>
  <c r="F368" i="6"/>
  <c r="F369" i="6"/>
  <c r="F370" i="6"/>
  <c r="F365" i="6"/>
  <c r="F334" i="6"/>
  <c r="F335" i="6"/>
  <c r="F338" i="6"/>
  <c r="F339" i="6"/>
  <c r="F303" i="6"/>
  <c r="F287" i="6"/>
  <c r="F290" i="6"/>
  <c r="F291" i="6"/>
  <c r="G289" i="6"/>
  <c r="F293" i="6"/>
  <c r="F296" i="6"/>
  <c r="F297" i="6"/>
  <c r="G250" i="6"/>
  <c r="F211" i="6"/>
  <c r="F212" i="6"/>
  <c r="G17" i="12"/>
  <c r="G16" i="12"/>
  <c r="G15" i="12"/>
  <c r="G18" i="12" s="1"/>
  <c r="F12" i="6"/>
  <c r="F13" i="6"/>
  <c r="F15" i="6" s="1"/>
  <c r="F26" i="6"/>
  <c r="F16" i="12"/>
  <c r="F17" i="12"/>
  <c r="F15" i="12"/>
  <c r="F18" i="6"/>
  <c r="F16" i="6"/>
  <c r="F17" i="6"/>
  <c r="F19" i="6"/>
  <c r="F20" i="6"/>
  <c r="F21" i="6"/>
  <c r="F22" i="6"/>
  <c r="F215" i="5"/>
  <c r="F214" i="5"/>
  <c r="F193" i="5"/>
  <c r="F211" i="5"/>
  <c r="F195" i="5"/>
  <c r="F196" i="5"/>
  <c r="F200" i="5"/>
  <c r="F203" i="5"/>
  <c r="F204" i="5"/>
  <c r="F207" i="5"/>
  <c r="F186" i="5"/>
  <c r="F187" i="5"/>
  <c r="F94" i="5"/>
  <c r="F93" i="5"/>
  <c r="F95" i="5"/>
  <c r="F96" i="5"/>
  <c r="F97" i="5"/>
  <c r="F98" i="5"/>
  <c r="G98" i="5"/>
  <c r="F99" i="5"/>
  <c r="F101" i="5"/>
  <c r="F102" i="5"/>
  <c r="F103" i="5"/>
  <c r="F73" i="5"/>
  <c r="F74" i="5"/>
  <c r="F76" i="5"/>
  <c r="F78" i="5"/>
  <c r="G78" i="5"/>
  <c r="F70" i="5"/>
  <c r="F79" i="5"/>
  <c r="G79" i="5"/>
  <c r="G80" i="5"/>
  <c r="G70" i="5"/>
  <c r="G71" i="5"/>
  <c r="F81" i="5"/>
  <c r="F71" i="5"/>
  <c r="F72" i="5"/>
  <c r="G81" i="5"/>
  <c r="F61" i="5"/>
  <c r="F6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F22" i="13"/>
  <c r="G22" i="13"/>
  <c r="G47" i="13"/>
  <c r="F75" i="13"/>
  <c r="F68" i="13"/>
  <c r="F69" i="13"/>
  <c r="F77" i="13"/>
  <c r="F70" i="13"/>
  <c r="F63" i="13"/>
  <c r="F78" i="13" s="1"/>
  <c r="F47" i="13"/>
  <c r="G25" i="7"/>
  <c r="G67" i="13"/>
  <c r="G73" i="13"/>
  <c r="F192" i="13"/>
  <c r="F80" i="13"/>
  <c r="F83" i="13" s="1"/>
  <c r="F198" i="13"/>
  <c r="G64" i="13"/>
  <c r="G78" i="13" s="1"/>
  <c r="G70" i="13"/>
  <c r="G76" i="13"/>
  <c r="G65" i="13"/>
  <c r="G71" i="13"/>
  <c r="F189" i="13"/>
  <c r="F193" i="13" s="1"/>
  <c r="G251" i="12"/>
  <c r="G472" i="12"/>
  <c r="F29" i="12"/>
  <c r="F507" i="12"/>
  <c r="F251"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21" i="12"/>
  <c r="F227" i="12"/>
  <c r="F233" i="12"/>
  <c r="F266" i="12"/>
  <c r="F272" i="12"/>
  <c r="F311" i="12"/>
  <c r="F317" i="12"/>
  <c r="F332" i="12"/>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F62" i="5"/>
  <c r="G93" i="5"/>
  <c r="G99" i="5"/>
  <c r="G104" i="5"/>
  <c r="F177" i="5"/>
  <c r="F205" i="5"/>
  <c r="F63" i="5"/>
  <c r="F75" i="5"/>
  <c r="F80" i="5"/>
  <c r="F178" i="5"/>
  <c r="F194" i="5"/>
  <c r="F206" i="5"/>
  <c r="F53" i="5"/>
  <c r="F55" i="5"/>
  <c r="G94" i="5"/>
  <c r="G105" i="5"/>
  <c r="F54" i="5"/>
  <c r="G95" i="5"/>
  <c r="F180" i="5"/>
  <c r="F197" i="5"/>
  <c r="F56" i="5"/>
  <c r="F181" i="5"/>
  <c r="F198" i="5"/>
  <c r="F64" i="5"/>
  <c r="F57" i="5"/>
  <c r="G82" i="5"/>
  <c r="G96" i="5"/>
  <c r="G101" i="5"/>
  <c r="F182" i="5"/>
  <c r="F199" i="5"/>
  <c r="F210" i="5"/>
  <c r="F183" i="5"/>
  <c r="G72" i="5"/>
  <c r="G77" i="5" s="1"/>
  <c r="G97" i="5"/>
  <c r="F184" i="5"/>
  <c r="F201" i="5"/>
  <c r="F212" i="5"/>
  <c r="F174" i="5"/>
  <c r="F202" i="5"/>
  <c r="G370" i="6" l="1"/>
  <c r="G371" i="6"/>
  <c r="G368" i="6"/>
  <c r="F389" i="12"/>
  <c r="F392" i="12" s="1"/>
  <c r="F391" i="12"/>
  <c r="F390" i="12"/>
  <c r="G385" i="12"/>
  <c r="G389" i="12"/>
  <c r="G391" i="12"/>
  <c r="G390" i="12"/>
  <c r="F349" i="12"/>
  <c r="G349" i="12"/>
  <c r="F217" i="5"/>
  <c r="F220" i="5" s="1"/>
  <c r="C220" i="5"/>
  <c r="G217" i="5"/>
  <c r="G220" i="5" s="1"/>
  <c r="D150" i="5"/>
  <c r="C157" i="5"/>
  <c r="D124" i="5"/>
  <c r="D131" i="5" s="1"/>
  <c r="C131" i="5"/>
  <c r="G326" i="12"/>
  <c r="F326" i="12"/>
  <c r="G238" i="12"/>
  <c r="F238" i="12"/>
  <c r="F18" i="12"/>
  <c r="F372" i="6"/>
  <c r="F305" i="6"/>
  <c r="F209" i="5"/>
  <c r="F179" i="5"/>
  <c r="F100" i="5"/>
  <c r="F77"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392" i="12" l="1"/>
  <c r="F162" i="5"/>
  <c r="C164" i="5"/>
  <c r="C167" i="5" s="1"/>
  <c r="F148" i="5"/>
  <c r="F144" i="5"/>
  <c r="F145" i="5"/>
  <c r="F141" i="5"/>
  <c r="F147" i="5"/>
  <c r="F152" i="5"/>
  <c r="F149" i="5"/>
  <c r="F158" i="5"/>
  <c r="F139" i="5"/>
  <c r="F153" i="5"/>
  <c r="F151" i="5"/>
  <c r="F146" i="5"/>
  <c r="F155" i="5"/>
  <c r="F150" i="5"/>
  <c r="F143" i="5"/>
  <c r="F160" i="5"/>
  <c r="F159" i="5"/>
  <c r="F140" i="5"/>
  <c r="F154" i="5"/>
  <c r="F156" i="5"/>
  <c r="F138" i="5"/>
  <c r="F161" i="5"/>
  <c r="F142" i="5"/>
  <c r="D157" i="5"/>
  <c r="F136" i="5"/>
  <c r="F120" i="5"/>
  <c r="F117" i="5"/>
  <c r="F132" i="5"/>
  <c r="F123" i="5"/>
  <c r="F134" i="5"/>
  <c r="F133" i="5"/>
  <c r="F127" i="5"/>
  <c r="F129" i="5"/>
  <c r="F116" i="5"/>
  <c r="F119" i="5"/>
  <c r="F115" i="5"/>
  <c r="F114" i="5"/>
  <c r="F118" i="5"/>
  <c r="F112" i="5"/>
  <c r="F113" i="5"/>
  <c r="F130" i="5"/>
  <c r="F124" i="5"/>
  <c r="F128" i="5"/>
  <c r="F125" i="5"/>
  <c r="F135" i="5"/>
  <c r="F122" i="5"/>
  <c r="F121" i="5"/>
  <c r="F126" i="5"/>
  <c r="G126" i="5"/>
  <c r="G119" i="5"/>
  <c r="G129" i="5"/>
  <c r="G132" i="5"/>
  <c r="G135" i="5"/>
  <c r="G113" i="5"/>
  <c r="G124" i="5"/>
  <c r="G120" i="5"/>
  <c r="G121" i="5"/>
  <c r="G125" i="5"/>
  <c r="G114" i="5"/>
  <c r="G116" i="5"/>
  <c r="G136" i="5"/>
  <c r="G127" i="5"/>
  <c r="G134" i="5"/>
  <c r="G117" i="5"/>
  <c r="G118" i="5"/>
  <c r="G122" i="5"/>
  <c r="G123" i="5"/>
  <c r="G130" i="5"/>
  <c r="G133" i="5"/>
  <c r="G112" i="5"/>
  <c r="G115" i="5"/>
  <c r="G128" i="5"/>
  <c r="G161" i="5" l="1"/>
  <c r="D165" i="5"/>
  <c r="D167" i="5" s="1"/>
  <c r="G142" i="5"/>
  <c r="G154" i="5"/>
  <c r="G139" i="5"/>
  <c r="G145" i="5"/>
  <c r="G160" i="5"/>
  <c r="G151" i="5"/>
  <c r="G159" i="5"/>
  <c r="G158" i="5"/>
  <c r="G148" i="5"/>
  <c r="G162" i="5"/>
  <c r="G141" i="5"/>
  <c r="G144" i="5"/>
  <c r="G153" i="5"/>
  <c r="G156" i="5"/>
  <c r="G138" i="5"/>
  <c r="G149" i="5"/>
  <c r="G152" i="5"/>
  <c r="G146" i="5"/>
  <c r="G150" i="5"/>
  <c r="G140" i="5"/>
  <c r="G143" i="5"/>
  <c r="G155" i="5"/>
  <c r="G147" i="5"/>
  <c r="F157" i="5"/>
  <c r="F165" i="5"/>
  <c r="F164" i="5"/>
  <c r="F166" i="5"/>
  <c r="F131" i="5"/>
  <c r="G131" i="5"/>
  <c r="F167" i="5" l="1"/>
  <c r="G157" i="5"/>
  <c r="G165" i="5"/>
  <c r="G166" i="5"/>
  <c r="G164" i="5"/>
  <c r="G167" i="5" l="1"/>
</calcChain>
</file>

<file path=xl/sharedStrings.xml><?xml version="1.0" encoding="utf-8"?>
<sst xmlns="http://schemas.openxmlformats.org/spreadsheetml/2006/main" count="5914" uniqueCount="3087">
  <si>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</si>
  <si>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</si>
  <si>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</si>
  <si>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</si>
  <si>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</si>
  <si>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</si>
  <si>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</si>
  <si>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</si>
  <si>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</si>
  <si>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</si>
  <si>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</si>
  <si>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</si>
  <si>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</si>
  <si>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</si>
  <si>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</si>
  <si>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</si>
  <si>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</si>
  <si>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</si>
  <si>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</si>
  <si>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</si>
  <si>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</si>
  <si>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</si>
  <si>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</si>
  <si>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</si>
  <si>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</si>
  <si>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</si>
  <si>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</si>
  <si>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</si>
  <si>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</si>
  <si>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</si>
  <si>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</si>
  <si>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</si>
  <si>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</si>
  <si>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</si>
  <si>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</si>
  <si>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</si>
  <si>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</si>
  <si>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</si>
  <si>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</si>
  <si>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</si>
  <si>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</si>
  <si>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</si>
  <si>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</si>
  <si>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</si>
  <si>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</si>
  <si>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</si>
  <si>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</si>
  <si>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</si>
  <si>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</si>
  <si>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</si>
  <si>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</si>
  <si>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</si>
  <si>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</si>
  <si>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</si>
  <si>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</si>
  <si>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</si>
  <si>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</si>
  <si>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</si>
  <si>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</si>
  <si>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</si>
  <si>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</si>
  <si>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</si>
  <si>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</si>
  <si>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</si>
  <si>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</si>
  <si>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</si>
  <si>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</si>
  <si>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</si>
  <si>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</si>
  <si>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</si>
  <si>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</si>
  <si>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</si>
  <si>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</si>
  <si>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</si>
  <si>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</si>
  <si>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</si>
  <si>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</si>
  <si>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</si>
  <si>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</si>
  <si>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</si>
  <si>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</si>
  <si>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</si>
  <si>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</si>
  <si>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</si>
  <si>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</si>
  <si>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</si>
  <si>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</si>
  <si>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</si>
  <si>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</si>
  <si>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</si>
  <si>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</si>
  <si>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</si>
  <si>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</si>
  <si>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</si>
  <si>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</si>
  <si>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</si>
  <si>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</si>
  <si>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</si>
  <si>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</si>
  <si>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</si>
  <si>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</si>
  <si>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</si>
  <si>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</si>
  <si>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</si>
  <si>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</si>
  <si>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</si>
  <si>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</si>
  <si>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</si>
  <si>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</si>
  <si>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</si>
  <si>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</si>
  <si>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</si>
  <si>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</si>
  <si>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</si>
  <si>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</si>
  <si>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</si>
  <si>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</si>
  <si>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</si>
  <si>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</si>
  <si>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</si>
  <si>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</si>
  <si>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</si>
  <si>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</si>
  <si>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</si>
  <si>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</si>
  <si>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</si>
  <si>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</si>
  <si>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</si>
  <si>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</si>
  <si>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</si>
  <si>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</si>
  <si>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</si>
  <si>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</si>
  <si>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</si>
  <si>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</si>
  <si>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</si>
  <si>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</si>
  <si>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</si>
  <si>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</si>
  <si>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</si>
  <si>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</si>
  <si>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</si>
  <si>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</si>
  <si>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</si>
  <si>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</si>
  <si>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</si>
  <si>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</si>
  <si>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</si>
  <si>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</si>
  <si>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</si>
  <si>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</si>
  <si>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</si>
  <si>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</si>
  <si>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</si>
  <si>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</si>
  <si>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</si>
  <si>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</si>
  <si>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</si>
  <si>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</si>
  <si>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</si>
  <si>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</si>
  <si>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</si>
  <si>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</si>
  <si>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Norway</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</si>
  <si>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</si>
  <si>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</si>
  <si>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</si>
  <si>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</si>
  <si>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</si>
  <si>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</si>
  <si>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</si>
  <si>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</si>
  <si>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</si>
  <si>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</si>
  <si>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</si>
  <si>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Please delete this tab once you have completed this file</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</si>
  <si>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</si>
  <si>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</si>
  <si>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</si>
  <si>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</si>
  <si>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</si>
  <si>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</si>
  <si>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</si>
  <si>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</si>
  <si>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</si>
  <si>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</si>
  <si>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</si>
  <si>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</si>
  <si>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</si>
  <si>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</si>
  <si>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</si>
  <si>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</si>
  <si>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</si>
  <si>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</si>
  <si>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</si>
  <si>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</si>
  <si>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</si>
  <si>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</si>
  <si>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</si>
  <si>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</si>
  <si>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</si>
  <si>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</si>
  <si>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</si>
  <si>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</si>
  <si>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</si>
  <si>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</si>
  <si>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</si>
  <si>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</si>
  <si>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</si>
  <si>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</si>
  <si>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</si>
  <si>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</si>
  <si>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</si>
  <si>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</si>
  <si>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</si>
  <si>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</si>
  <si>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</si>
  <si>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</si>
  <si>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</si>
  <si>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</si>
  <si>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</si>
  <si>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</si>
  <si>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</si>
  <si>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</si>
  <si>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</si>
  <si>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</si>
  <si>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2026</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</si>
  <si>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</si>
  <si>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</si>
  <si>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</si>
  <si>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</si>
  <si>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</si>
  <si>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</si>
  <si>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</si>
  <si>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</si>
  <si>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</si>
  <si>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</si>
  <si>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</si>
  <si>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</si>
  <si>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</si>
  <si>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</si>
  <si>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</si>
  <si>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</si>
  <si>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</si>
  <si>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</si>
  <si>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</si>
  <si>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</si>
  <si>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</si>
  <si>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</si>
  <si>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</si>
  <si>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</si>
  <si>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</si>
  <si>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</si>
  <si>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</si>
  <si>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</si>
  <si>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</si>
  <si>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</si>
  <si>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</si>
  <si>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</si>
  <si>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</si>
  <si>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</si>
  <si>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</si>
  <si>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</si>
  <si>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</si>
  <si>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</si>
  <si>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</si>
  <si>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</si>
  <si>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</si>
  <si>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</si>
  <si>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</si>
  <si>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</si>
  <si>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</si>
  <si>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</si>
  <si>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</si>
  <si>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</si>
  <si>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</si>
  <si>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</si>
  <si>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</si>
  <si>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</si>
  <si>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</si>
  <si>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</si>
  <si>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</si>
  <si>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</si>
  <si>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</si>
  <si>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</si>
  <si>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</si>
  <si>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</si>
  <si>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</si>
  <si>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</si>
  <si>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</si>
  <si>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</si>
  <si>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</si>
  <si>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</si>
  <si>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</si>
  <si>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</si>
  <si>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</si>
  <si>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</si>
  <si>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</si>
  <si>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</si>
  <si>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</si>
  <si>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</si>
  <si>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</si>
  <si>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</si>
  <si>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</si>
  <si>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</si>
  <si>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</si>
  <si>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</si>
  <si>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</si>
  <si>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</si>
  <si>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</si>
  <si>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</si>
  <si>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</si>
  <si>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</si>
  <si>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</si>
  <si>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</si>
  <si>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</si>
  <si>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</si>
  <si>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</si>
  <si>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</si>
  <si>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</si>
  <si>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</si>
  <si>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</si>
  <si>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</si>
  <si>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</si>
  <si>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</si>
  <si>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</si>
  <si>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</si>
  <si>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</si>
  <si>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</si>
  <si>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</si>
  <si>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</si>
  <si>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</si>
  <si>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</si>
  <si>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</si>
  <si>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</si>
  <si>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</si>
  <si>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</si>
  <si>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</si>
  <si>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</si>
  <si>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</si>
  <si>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</si>
  <si>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</si>
  <si>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</si>
  <si>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</si>
  <si>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</si>
  <si>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</si>
  <si>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</si>
  <si>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</si>
  <si>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</si>
  <si>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</si>
  <si>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</si>
  <si>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</si>
  <si>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</si>
  <si>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</si>
  <si>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</si>
  <si>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</si>
  <si>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</si>
  <si>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</si>
  <si>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</si>
  <si>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</si>
  <si>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</si>
  <si>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</si>
  <si>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</si>
  <si>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</si>
  <si>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</si>
  <si>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</si>
  <si>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</si>
  <si>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</si>
  <si>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</si>
  <si>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</si>
  <si>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</si>
  <si>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</si>
  <si>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</si>
  <si>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</si>
  <si>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</si>
  <si>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</si>
  <si>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</si>
  <si>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</si>
  <si>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</si>
  <si>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</si>
  <si>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</si>
  <si>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</si>
  <si>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</si>
  <si>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</si>
  <si>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</si>
  <si>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</si>
  <si>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</si>
  <si>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</si>
  <si>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</si>
  <si>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</si>
  <si>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</si>
  <si>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</si>
  <si>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</si>
  <si>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</si>
  <si>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</si>
  <si>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</si>
  <si>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</si>
  <si>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</si>
  <si>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</si>
  <si>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</si>
  <si>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</si>
  <si>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</si>
  <si>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</si>
  <si>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</si>
  <si>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</si>
  <si>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</si>
  <si>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</si>
  <si>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</si>
  <si>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</si>
  <si>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</si>
  <si>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</si>
  <si>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</si>
  <si>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</si>
  <si>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</si>
  <si>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</si>
  <si>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</si>
  <si>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</si>
  <si>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</si>
  <si>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</si>
  <si>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</si>
  <si>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</si>
  <si>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</si>
  <si>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</si>
  <si>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</si>
  <si>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</si>
  <si>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</si>
  <si>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</si>
  <si>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</si>
  <si>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</si>
  <si>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</si>
  <si>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</si>
  <si>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</si>
  <si>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</si>
  <si>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</si>
  <si>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</si>
  <si>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</si>
  <si>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</si>
  <si>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</si>
  <si>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</si>
  <si>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</si>
  <si>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</si>
  <si>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</si>
  <si>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</si>
  <si>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</si>
  <si>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</si>
  <si>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</si>
  <si>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</si>
  <si>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</si>
  <si>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</si>
  <si>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</si>
  <si>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</si>
  <si>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</si>
  <si>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</si>
  <si>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</si>
  <si>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</si>
  <si>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</si>
  <si>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</si>
  <si>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</si>
  <si>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</si>
  <si>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</si>
  <si>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</si>
  <si>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</si>
  <si>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</si>
  <si>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</si>
  <si>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</si>
  <si>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</si>
  <si>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</si>
  <si>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</si>
  <si>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</si>
  <si>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</si>
  <si>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</si>
  <si>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</si>
  <si>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</si>
  <si>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</si>
  <si>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</si>
  <si>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</si>
  <si>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</si>
  <si>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</si>
  <si>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</si>
  <si>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</si>
  <si>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</si>
  <si>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</si>
  <si>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</si>
  <si>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</si>
  <si>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</si>
  <si>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</si>
  <si>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</si>
  <si>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</si>
  <si>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</si>
  <si>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</si>
  <si>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</si>
  <si>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</si>
  <si>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</si>
  <si>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</si>
  <si>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</si>
  <si>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</si>
  <si>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</si>
  <si>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</si>
  <si>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</si>
  <si>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</si>
  <si>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</si>
  <si>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</si>
  <si>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</si>
  <si>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</si>
  <si>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</si>
  <si>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</si>
  <si>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</si>
  <si>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</si>
  <si>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</si>
  <si>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</si>
  <si>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</si>
  <si>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</si>
  <si>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</si>
  <si>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</si>
  <si>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</si>
  <si>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</si>
  <si>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</si>
  <si>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</si>
  <si>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</si>
  <si>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</si>
  <si>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</si>
  <si>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</si>
  <si>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</si>
  <si>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</si>
  <si>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</si>
  <si>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</si>
  <si>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</si>
  <si>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</si>
  <si>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</si>
  <si>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</si>
  <si>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</si>
  <si>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</si>
  <si>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</si>
  <si>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</si>
  <si>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</si>
  <si>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</si>
  <si>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</si>
  <si>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</si>
  <si>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</si>
  <si>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</si>
  <si>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</si>
  <si>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</si>
  <si>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</si>
  <si>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</si>
  <si>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</si>
  <si>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</si>
  <si>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</si>
  <si>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</si>
  <si>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</si>
  <si>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</si>
  <si>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</si>
  <si>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</si>
  <si>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</si>
  <si>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</si>
  <si>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</si>
  <si>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</si>
  <si>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</si>
  <si>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</si>
  <si>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</si>
  <si>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</si>
  <si>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</si>
  <si>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</si>
  <si>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</si>
  <si>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</si>
  <si>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</si>
  <si>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</si>
  <si>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</si>
  <si>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</si>
  <si>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</si>
  <si>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</si>
  <si>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</si>
  <si>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</si>
  <si>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</si>
  <si>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</si>
  <si>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</si>
  <si>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</si>
  <si>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</si>
  <si>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</si>
  <si>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</si>
  <si>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</si>
  <si>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</si>
  <si>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</si>
  <si>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</si>
  <si>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</si>
  <si>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</si>
  <si>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</si>
  <si>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</si>
  <si>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</si>
  <si>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</si>
  <si>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</si>
  <si>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</si>
  <si>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</si>
  <si>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</si>
  <si>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</si>
  <si>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</si>
  <si>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</si>
  <si>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</si>
  <si>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</si>
  <si>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</si>
  <si>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</si>
  <si>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</si>
  <si>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</si>
  <si>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</si>
  <si>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</si>
  <si>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</si>
  <si>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</si>
  <si>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</si>
  <si>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</si>
  <si>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</si>
  <si>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</si>
  <si>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</si>
  <si>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</si>
  <si>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</si>
  <si>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</si>
  <si>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</si>
  <si>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</si>
  <si>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</si>
  <si>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</si>
  <si>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</si>
  <si>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</si>
  <si>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</si>
  <si>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</si>
  <si>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</si>
  <si>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</si>
  <si>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</si>
  <si>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</si>
  <si>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</si>
  <si>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</si>
  <si>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</si>
  <si>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</si>
  <si>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</si>
  <si>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</si>
  <si>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</si>
  <si>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</si>
  <si>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</si>
  <si>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</si>
  <si>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</si>
  <si>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</si>
  <si>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</si>
  <si>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</si>
  <si>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</si>
  <si>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</si>
  <si>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</si>
  <si>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</si>
  <si>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</si>
  <si>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</si>
  <si>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</si>
  <si>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</si>
  <si>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</si>
  <si>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</si>
  <si>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</si>
  <si>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</si>
  <si>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</si>
  <si>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</si>
  <si>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</si>
  <si>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</si>
  <si>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</si>
  <si>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</si>
  <si>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</si>
  <si>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</si>
  <si>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</si>
  <si>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</si>
  <si>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</si>
  <si>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</si>
  <si>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</si>
  <si>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</si>
  <si>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</si>
  <si>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</si>
  <si>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</si>
  <si>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</si>
  <si>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</si>
  <si>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</si>
  <si>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</si>
  <si>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</si>
  <si>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</si>
  <si>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</si>
  <si>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</si>
  <si>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</si>
  <si>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</si>
  <si>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</si>
  <si>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</si>
  <si>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</si>
  <si>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</si>
  <si>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</si>
  <si>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</si>
  <si>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</si>
  <si>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</si>
  <si>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</si>
  <si>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</si>
  <si>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</si>
  <si>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</si>
  <si>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</si>
  <si>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</si>
  <si>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</si>
  <si>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</si>
  <si>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</si>
  <si>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</si>
  <si>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</si>
  <si>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</si>
  <si>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</si>
  <si>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</si>
  <si>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</si>
  <si>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</si>
  <si>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</si>
  <si>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</si>
  <si>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</si>
  <si>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</si>
  <si>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</si>
  <si>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</si>
  <si>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</si>
  <si>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</si>
  <si>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</si>
  <si>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</si>
  <si>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</si>
  <si>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</si>
  <si>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</si>
  <si>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</si>
  <si>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</si>
  <si>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</si>
  <si>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</si>
  <si>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</si>
  <si>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</si>
  <si>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</si>
  <si>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</si>
  <si>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</si>
  <si>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</si>
  <si>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</si>
  <si>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</si>
  <si>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</si>
  <si>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</si>
  <si>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</si>
  <si>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</si>
  <si>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</si>
  <si>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</si>
  <si>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</si>
  <si>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</si>
  <si>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</si>
  <si>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</si>
  <si>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</si>
  <si>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</si>
  <si>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</si>
  <si>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</si>
  <si>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</si>
  <si>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</si>
  <si>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</si>
  <si>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</si>
  <si>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</si>
  <si>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</si>
  <si>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</si>
  <si>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</si>
  <si>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</si>
  <si>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</si>
  <si>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</si>
  <si>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</si>
  <si>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</si>
  <si>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</si>
  <si>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</si>
  <si>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</si>
  <si>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</si>
  <si>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</si>
  <si>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</si>
  <si>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</si>
  <si>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</si>
  <si>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</si>
  <si>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</si>
  <si>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</si>
  <si>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</si>
  <si>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</si>
  <si>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</si>
  <si>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</si>
  <si>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</si>
  <si>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</si>
  <si>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</si>
  <si>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</si>
  <si>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 xml:space="preserve"> </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</si>
  <si>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</si>
  <si>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</si>
  <si>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</si>
  <si>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</si>
  <si>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</si>
  <si>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</si>
  <si>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</si>
  <si>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</si>
  <si>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</si>
  <si>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</si>
  <si>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</si>
  <si>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</si>
  <si>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</si>
  <si>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</si>
  <si>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</si>
  <si>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</si>
  <si>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</si>
  <si>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</si>
  <si>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</si>
  <si>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</si>
  <si>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</si>
  <si>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</si>
  <si>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</si>
  <si>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</si>
  <si>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</si>
  <si>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</si>
  <si>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</si>
  <si>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</si>
  <si>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</si>
  <si>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</si>
  <si>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</si>
  <si>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</si>
  <si>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</si>
  <si>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</si>
  <si>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</si>
  <si>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</si>
  <si>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</si>
  <si>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</si>
  <si>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</si>
  <si>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</si>
  <si>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</si>
  <si>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</si>
  <si>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</si>
  <si>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</si>
  <si>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</si>
  <si>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</si>
  <si>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</si>
  <si>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</si>
  <si>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</si>
  <si>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</si>
  <si>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</si>
  <si>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</si>
  <si>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</si>
  <si>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</si>
  <si>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</si>
  <si>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</si>
  <si>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</si>
  <si>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</si>
  <si>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</si>
  <si>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</si>
  <si>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</si>
  <si>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</si>
  <si>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</si>
  <si>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</si>
  <si>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</si>
  <si>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</si>
  <si>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</si>
  <si>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</si>
  <si>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</si>
  <si>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</si>
  <si>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</si>
  <si>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</si>
  <si>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</si>
  <si>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</si>
  <si>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</si>
  <si>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</si>
  <si>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</si>
  <si>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</si>
  <si>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</si>
  <si>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</si>
  <si>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</si>
  <si>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</si>
  <si>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</si>
  <si>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</si>
  <si>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</si>
  <si>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</si>
  <si>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</si>
  <si>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</si>
  <si>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</si>
  <si>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</si>
  <si>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</si>
  <si>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</si>
  <si>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</si>
  <si>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</si>
  <si>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</si>
  <si>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</si>
  <si>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</si>
  <si>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</si>
  <si>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</si>
  <si>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</si>
  <si>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</si>
  <si>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</si>
  <si>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</si>
  <si>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</si>
  <si>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</si>
  <si>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</si>
  <si>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</si>
  <si>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</si>
  <si>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</si>
  <si>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</si>
  <si>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</si>
  <si>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</si>
  <si>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</si>
  <si>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</si>
  <si>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</si>
  <si>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</si>
  <si>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</si>
  <si>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</si>
  <si>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</si>
  <si>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</si>
  <si>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</si>
  <si>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</si>
  <si>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</si>
  <si>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</si>
  <si>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Agder</t>
  </si>
  <si>
    <t>M.7.5.3</t>
  </si>
  <si>
    <t>Akershus</t>
  </si>
  <si>
    <t>M.7.5.4</t>
  </si>
  <si>
    <t>Buskerud</t>
  </si>
  <si>
    <t>M.7.5.5</t>
  </si>
  <si>
    <t>Finnmark</t>
  </si>
  <si>
    <t>M.7.5.6</t>
  </si>
  <si>
    <t>Innlandet</t>
  </si>
  <si>
    <t>M.7.5.7</t>
  </si>
  <si>
    <t>Møre og Romsdal</t>
  </si>
  <si>
    <t>M.7.5.8</t>
  </si>
  <si>
    <t>Nordland</t>
  </si>
  <si>
    <t>M.7.5.9</t>
  </si>
  <si>
    <t>Oslo</t>
  </si>
  <si>
    <t>M.7.5.10</t>
  </si>
  <si>
    <t>Rogaland</t>
  </si>
  <si>
    <t>M.7.5.11</t>
  </si>
  <si>
    <t>Svalbard</t>
  </si>
  <si>
    <t>M.7.5.12</t>
  </si>
  <si>
    <t>Telemark</t>
  </si>
  <si>
    <t>M.7.5.13</t>
  </si>
  <si>
    <t>Troms</t>
  </si>
  <si>
    <t>M.7.5.14</t>
  </si>
  <si>
    <t>Trøndelag</t>
  </si>
  <si>
    <t>M.7.5.15</t>
  </si>
  <si>
    <t>Vestfold</t>
  </si>
  <si>
    <t>M.7.5.16</t>
  </si>
  <si>
    <t>Vestland</t>
  </si>
  <si>
    <t>M.7.5.17</t>
  </si>
  <si>
    <t>Østfold</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</si>
  <si>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</si>
  <si>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</si>
  <si>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</si>
  <si>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</si>
  <si>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</si>
  <si>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</si>
  <si>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</si>
  <si>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</si>
  <si>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</si>
  <si>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</si>
  <si>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</si>
  <si>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</si>
  <si>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</si>
  <si>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</si>
  <si>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</si>
  <si>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</si>
  <si>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</si>
  <si>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</si>
  <si>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</si>
  <si>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</si>
  <si>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</si>
  <si>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</si>
  <si>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</si>
  <si>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</si>
  <si>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</si>
  <si>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</si>
  <si>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</si>
  <si>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</si>
  <si>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</si>
  <si>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</si>
  <si>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</si>
  <si>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</si>
  <si>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</si>
  <si>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</si>
  <si>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</si>
  <si>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</si>
  <si>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</si>
  <si>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</si>
  <si>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</si>
  <si>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</si>
  <si>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</si>
  <si>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</si>
  <si>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</si>
  <si>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</si>
  <si>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</si>
  <si>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</si>
  <si>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</si>
  <si>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</si>
  <si>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</si>
  <si>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</si>
  <si>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</si>
  <si>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</si>
  <si>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</si>
  <si>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</si>
  <si>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</si>
  <si>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</si>
  <si>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</si>
  <si>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</si>
  <si>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</si>
  <si>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</si>
  <si>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</si>
  <si>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</si>
  <si>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</si>
  <si>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</si>
  <si>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</si>
  <si>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</si>
  <si>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</si>
  <si>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</si>
  <si>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</si>
  <si>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</si>
  <si>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</si>
  <si>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</si>
  <si>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</si>
  <si>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</si>
  <si>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</si>
  <si>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</si>
  <si>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</si>
  <si>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</si>
  <si>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</si>
  <si>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</si>
  <si>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</si>
  <si>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</si>
  <si>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</si>
  <si>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</si>
  <si>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</si>
  <si>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</si>
  <si>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</si>
  <si>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</si>
  <si>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</si>
  <si>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</si>
  <si>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</si>
  <si>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xml:space="preserve"> ≤ 1</t>
  </si>
  <si>
    <t>M.7A.10.4</t>
  </si>
  <si>
    <t xml:space="preserve"> &gt; 1 ≤ 2</t>
  </si>
  <si>
    <t>M.7A.10.5</t>
  </si>
  <si>
    <t xml:space="preserve"> &gt; 2 ≤ 3</t>
  </si>
  <si>
    <t>M.7A.10.6</t>
  </si>
  <si>
    <t xml:space="preserve"> &gt; 3 ≤ 4</t>
  </si>
  <si>
    <t>M.7A.10.7</t>
  </si>
  <si>
    <t xml:space="preserve"> &gt; 4 ≤ 5</t>
  </si>
  <si>
    <t>M.7A.10.8</t>
  </si>
  <si>
    <t xml:space="preserve"> &gt; 5</t>
  </si>
  <si>
    <t>M.7A.10.9</t>
  </si>
  <si>
    <t>M.7A.10.10</t>
  </si>
  <si>
    <t>Housing cooperatives</t>
  </si>
  <si>
    <t>M.7A.10.11</t>
  </si>
  <si>
    <t xml:space="preserve"> ≤ 5</t>
  </si>
  <si>
    <t>M.7A.10.12</t>
  </si>
  <si>
    <t xml:space="preserve"> &gt; 5 ≤ 10</t>
  </si>
  <si>
    <t>M.7A.10.13</t>
  </si>
  <si>
    <t xml:space="preserve"> &gt; 10 ≤ 20</t>
  </si>
  <si>
    <t>M.7A.10.14</t>
  </si>
  <si>
    <t xml:space="preserve"> &gt; 20 ≤ 50</t>
  </si>
  <si>
    <t>M.7A.10.15</t>
  </si>
  <si>
    <t xml:space="preserve"> &gt; 50 ≤ 100</t>
  </si>
  <si>
    <t>M.7A.10.16</t>
  </si>
  <si>
    <t xml:space="preserve"> &gt; 100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</si>
  <si>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</si>
  <si>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</si>
  <si>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</si>
  <si>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</si>
  <si>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</si>
  <si>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</si>
  <si>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</si>
  <si>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</si>
  <si>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</si>
  <si>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</si>
  <si>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</si>
  <si>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</si>
  <si>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</si>
  <si>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</si>
  <si>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</si>
  <si>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</si>
  <si>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</si>
  <si>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</si>
  <si>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</si>
  <si>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</si>
  <si>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</si>
  <si>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</si>
  <si>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</si>
  <si>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</si>
  <si>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</si>
  <si>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</si>
  <si>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</si>
  <si>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</si>
  <si>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</si>
  <si>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</si>
  <si>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</si>
  <si>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</si>
  <si>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</si>
  <si>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</si>
  <si>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</si>
  <si>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</si>
  <si>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</si>
  <si>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</si>
  <si>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</si>
  <si>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</si>
  <si>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</si>
  <si>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</si>
  <si>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</si>
  <si>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</si>
  <si>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</si>
  <si>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</si>
  <si>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</si>
  <si>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</si>
  <si>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</si>
  <si>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</si>
  <si>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</si>
  <si>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</si>
  <si>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</si>
  <si>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</si>
  <si>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</si>
  <si>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</si>
  <si>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</si>
  <si>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</si>
  <si>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</si>
  <si>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</si>
  <si>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</si>
  <si>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</si>
  <si>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</si>
  <si>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</si>
  <si>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</si>
  <si>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</si>
  <si>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</si>
  <si>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</si>
  <si>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</si>
  <si>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</si>
  <si>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</si>
  <si>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</si>
  <si>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</si>
  <si>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</si>
  <si>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</si>
  <si>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</si>
  <si>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</si>
  <si>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</si>
  <si>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</si>
  <si>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</si>
  <si>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</si>
  <si>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</si>
  <si>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</si>
  <si>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</si>
  <si>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</si>
  <si>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</si>
  <si>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</si>
  <si>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</si>
  <si>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</si>
  <si>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</si>
  <si>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</si>
  <si>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</si>
  <si>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</si>
  <si>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</si>
  <si>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</si>
  <si>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</si>
  <si>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</si>
  <si>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</si>
  <si>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</si>
  <si>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</si>
  <si>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</si>
  <si>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</si>
  <si>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</si>
  <si>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</si>
  <si>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</si>
  <si>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</si>
  <si>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</si>
  <si>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</si>
  <si>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</si>
  <si>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</si>
  <si>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</si>
  <si>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</si>
  <si>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</si>
  <si>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</si>
  <si>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</si>
  <si>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</si>
  <si>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</si>
  <si>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</si>
  <si>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</si>
  <si>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</si>
  <si>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</si>
  <si>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</si>
  <si>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</si>
  <si>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</si>
  <si>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</si>
  <si>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</si>
  <si>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</si>
  <si>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</si>
  <si>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</si>
  <si>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</si>
  <si>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</si>
  <si>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</si>
  <si>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</si>
  <si>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</si>
  <si>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</si>
  <si>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</si>
  <si>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</si>
  <si>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</si>
  <si>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</si>
  <si>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</si>
  <si>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</si>
  <si>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</si>
  <si>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</si>
  <si>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</si>
  <si>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</si>
  <si>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</si>
  <si>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</si>
  <si>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</si>
  <si>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</si>
  <si>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</si>
  <si>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</si>
  <si>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</si>
  <si>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</si>
  <si>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</si>
  <si>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</si>
  <si>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</si>
  <si>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</si>
  <si>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</si>
  <si>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</si>
  <si>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</si>
  <si>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</si>
  <si>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</si>
  <si>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</si>
  <si>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</si>
  <si>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</si>
  <si>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</si>
  <si>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</si>
  <si>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</si>
  <si>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</si>
  <si>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</si>
  <si>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</si>
  <si>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</si>
  <si>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</si>
  <si>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</si>
  <si>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</si>
  <si>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</si>
  <si>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</si>
  <si>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</si>
  <si>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</si>
  <si>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</si>
  <si>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</si>
  <si>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</si>
  <si>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</si>
  <si>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</si>
  <si>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</si>
  <si>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</si>
  <si>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</si>
  <si>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</si>
  <si>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</si>
  <si>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</si>
  <si>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</si>
  <si>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</si>
  <si>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</si>
  <si>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</si>
  <si>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</si>
  <si>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</si>
  <si>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</si>
  <si>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</si>
  <si>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</si>
  <si>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</si>
  <si>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</si>
  <si>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</si>
  <si>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</si>
  <si>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</si>
  <si>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</si>
  <si>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</si>
  <si>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</si>
  <si>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</si>
  <si>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</si>
  <si>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</si>
  <si>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</si>
  <si>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</si>
  <si>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</si>
  <si>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</si>
  <si>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</si>
  <si>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</si>
  <si>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</si>
  <si>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</si>
  <si>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</si>
  <si>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</si>
  <si>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</si>
  <si>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</si>
  <si>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</si>
  <si>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</si>
  <si>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</si>
  <si>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</si>
  <si>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</si>
  <si>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</si>
  <si>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</si>
  <si>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</si>
  <si>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</si>
  <si>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</si>
  <si>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</si>
  <si>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</si>
  <si>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</si>
  <si>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</si>
  <si>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</si>
  <si>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</si>
  <si>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</si>
  <si>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</si>
  <si>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</si>
  <si>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</si>
  <si>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</si>
  <si>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</si>
  <si>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</si>
  <si>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</si>
  <si>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</si>
  <si>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</si>
  <si>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</si>
  <si>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</si>
  <si>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</si>
  <si>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</si>
  <si>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</si>
  <si>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</si>
  <si>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</si>
  <si>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</si>
  <si>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</si>
  <si>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</si>
  <si>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</si>
  <si>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</si>
  <si>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</si>
  <si>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</si>
  <si>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</si>
  <si>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</si>
  <si>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</si>
  <si>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</si>
  <si>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</si>
  <si>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</si>
  <si>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</si>
  <si>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</si>
  <si>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</si>
  <si>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</si>
  <si>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</si>
  <si>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</si>
  <si>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</si>
  <si>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</si>
  <si>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</si>
  <si>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</si>
  <si>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</si>
  <si>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 10</t>
  </si>
  <si>
    <t>M.7B.21.3</t>
  </si>
  <si>
    <t>&gt;10 ≤ 30</t>
  </si>
  <si>
    <t>M.7B.21.4</t>
  </si>
  <si>
    <t>&gt;30 ≤ 50</t>
  </si>
  <si>
    <t>M.7B.21.5</t>
  </si>
  <si>
    <t>&gt;50 ≤ 100</t>
  </si>
  <si>
    <t>M.7B.21.6</t>
  </si>
  <si>
    <t>&gt;100 ≤ 200</t>
  </si>
  <si>
    <t>M.7B.21.7</t>
  </si>
  <si>
    <t>&gt; 200 ≤ 500</t>
  </si>
  <si>
    <t>M.7B.21.8</t>
  </si>
  <si>
    <t>&gt; 500 ≤ 750</t>
  </si>
  <si>
    <t>M.7B.21.9</t>
  </si>
  <si>
    <t>&gt; 750 ≤ 1000</t>
  </si>
  <si>
    <t>M.7B.21.10</t>
  </si>
  <si>
    <t>&gt; 1000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</si>
  <si>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</si>
  <si>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</si>
  <si>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</si>
  <si>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</si>
  <si>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</si>
  <si>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</si>
  <si>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</si>
  <si>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</si>
  <si>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</si>
  <si>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</si>
  <si>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</si>
  <si>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</si>
  <si>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</si>
  <si>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</si>
  <si>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</si>
  <si>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</si>
  <si>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</si>
  <si>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</si>
  <si>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</si>
  <si>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</si>
  <si>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</si>
  <si>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</si>
  <si>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</si>
  <si>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</si>
  <si>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</si>
  <si>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</si>
  <si>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</si>
  <si>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</si>
  <si>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</si>
  <si>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</si>
  <si>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</si>
  <si>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</si>
  <si>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</si>
  <si>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</si>
  <si>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</si>
  <si>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</si>
  <si>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</si>
  <si>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</si>
  <si>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</si>
  <si>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</si>
  <si>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</si>
  <si>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</si>
  <si>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</si>
  <si>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</si>
  <si>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</si>
  <si>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</si>
  <si>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</si>
  <si>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</si>
  <si>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</si>
  <si>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</si>
  <si>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</si>
  <si>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</si>
  <si>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</si>
  <si>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</si>
  <si>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</si>
  <si>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</si>
  <si>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</si>
  <si>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</si>
  <si>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</si>
  <si>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</si>
  <si>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</si>
  <si>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</si>
  <si>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</si>
  <si>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</si>
  <si>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</si>
  <si>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</si>
  <si>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</si>
  <si>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</si>
  <si>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</si>
  <si>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</si>
  <si>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</si>
  <si>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</si>
  <si>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</si>
  <si>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</si>
  <si>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</si>
  <si>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</si>
  <si>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</si>
  <si>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</si>
  <si>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</si>
  <si>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</si>
  <si>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</si>
  <si>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</si>
  <si>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</si>
  <si>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</si>
  <si>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</si>
  <si>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</si>
  <si>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</si>
  <si>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</si>
  <si>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</si>
  <si>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</si>
  <si>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</si>
  <si>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</si>
  <si>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</si>
  <si>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</si>
  <si>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</si>
  <si>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</si>
  <si>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</si>
  <si>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</si>
  <si>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</si>
  <si>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</si>
  <si>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</si>
  <si>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</si>
  <si>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</si>
  <si>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</si>
  <si>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</si>
  <si>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</si>
  <si>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</si>
  <si>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</si>
  <si>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</si>
  <si>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</si>
  <si>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</si>
  <si>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</si>
  <si>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</si>
  <si>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</si>
  <si>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</si>
  <si>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</si>
  <si>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</si>
  <si>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</si>
  <si>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</si>
  <si>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</si>
  <si>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</si>
  <si>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</si>
  <si>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</si>
  <si>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</si>
  <si>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</si>
  <si>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</si>
  <si>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</si>
  <si>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</si>
  <si>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</si>
  <si>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</si>
  <si>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</si>
  <si>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</si>
  <si>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</si>
  <si>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</si>
  <si>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</si>
  <si>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</si>
  <si>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</si>
  <si>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</si>
  <si>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</si>
  <si>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</si>
  <si>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</si>
  <si>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</si>
  <si>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</si>
  <si>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</si>
  <si>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</si>
  <si>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</si>
  <si>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</si>
  <si>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</si>
  <si>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</si>
  <si>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</si>
  <si>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</si>
  <si>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</si>
  <si>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</si>
  <si>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</si>
  <si>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</si>
  <si>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</si>
  <si>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</si>
  <si>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</si>
  <si>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</si>
  <si>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</si>
  <si>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</si>
  <si>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</si>
  <si>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</si>
  <si>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</si>
  <si>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</si>
  <si>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</si>
  <si>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</si>
  <si>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</si>
  <si>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</si>
  <si>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</si>
  <si>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</si>
  <si>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</si>
  <si>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</si>
  <si>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</si>
  <si>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</si>
  <si>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</si>
  <si>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</si>
  <si>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</si>
  <si>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</si>
  <si>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</si>
  <si>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</si>
  <si>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</si>
  <si>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</si>
  <si>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</si>
  <si>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</si>
  <si>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</si>
  <si>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</si>
  <si>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</si>
  <si>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</si>
  <si>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</si>
  <si>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</si>
  <si>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</si>
  <si>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</si>
  <si>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</si>
  <si>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</si>
  <si>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</si>
  <si>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</si>
  <si>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</si>
  <si>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</si>
  <si>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</si>
  <si>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</si>
  <si>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</si>
  <si>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</si>
  <si>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</si>
  <si>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</si>
  <si>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</si>
  <si>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</si>
  <si>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</si>
  <si>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</si>
  <si>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</si>
  <si>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</si>
  <si>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</si>
  <si>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</si>
  <si>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</si>
  <si>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</si>
  <si>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</si>
  <si>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</si>
  <si>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</si>
  <si>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</si>
  <si>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</si>
  <si>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&gt; 10 ≤ 25</t>
  </si>
  <si>
    <t>PS.8.2.4</t>
  </si>
  <si>
    <t>&gt; 25 ≤ 100</t>
  </si>
  <si>
    <t>PS.8.2.5</t>
  </si>
  <si>
    <t>&gt; 100 ≤ 250</t>
  </si>
  <si>
    <t>PS.8.2.6</t>
  </si>
  <si>
    <t>&gt; 250</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</si>
  <si>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</si>
  <si>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</si>
  <si>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</si>
  <si>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</si>
  <si>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</si>
  <si>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</si>
  <si>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</si>
  <si>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</si>
  <si>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</si>
  <si>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</si>
  <si>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</si>
  <si>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</si>
  <si>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</si>
  <si>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</si>
  <si>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</si>
  <si>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</si>
  <si>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</si>
  <si>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</si>
  <si>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</si>
  <si>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</si>
  <si>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</si>
  <si>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</si>
  <si>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</si>
  <si>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</si>
  <si>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</si>
  <si>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</si>
  <si>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</si>
  <si>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</si>
  <si>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</si>
  <si>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</si>
  <si>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</si>
  <si>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</si>
  <si>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</si>
  <si>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</si>
  <si>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</si>
  <si>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</si>
  <si>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</si>
  <si>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</si>
  <si>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</si>
  <si>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</si>
  <si>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</si>
  <si>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</si>
  <si>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</si>
  <si>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</si>
  <si>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</si>
  <si>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</si>
  <si>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</si>
  <si>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</si>
  <si>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</si>
  <si>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</si>
  <si>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</si>
  <si>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</si>
  <si>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</si>
  <si>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</si>
  <si>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</si>
  <si>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</si>
  <si>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</si>
  <si>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</si>
  <si>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</si>
  <si>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</si>
  <si>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</si>
  <si>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</si>
  <si>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</si>
  <si>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</si>
  <si>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</si>
  <si>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</si>
  <si>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</si>
  <si>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</si>
  <si>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</si>
  <si>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</si>
  <si>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</si>
  <si>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</si>
  <si>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</si>
  <si>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</si>
  <si>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</si>
  <si>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</si>
  <si>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</si>
  <si>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</si>
  <si>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</si>
  <si>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</si>
  <si>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</si>
  <si>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</si>
  <si>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</si>
  <si>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</si>
  <si>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</si>
  <si>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</si>
  <si>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</si>
  <si>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</si>
  <si>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</si>
  <si>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</si>
  <si>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</si>
  <si>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</si>
  <si>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</si>
  <si>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</si>
  <si>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</si>
  <si>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</si>
  <si>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</si>
  <si>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</si>
  <si>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</si>
  <si>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</si>
  <si>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</si>
  <si>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</si>
  <si>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</si>
  <si>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</si>
  <si>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</si>
  <si>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</si>
  <si>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</si>
  <si>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</si>
  <si>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</si>
  <si>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</si>
  <si>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</si>
  <si>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</si>
  <si>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</si>
  <si>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</si>
  <si>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</si>
  <si>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</si>
  <si>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</si>
  <si>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</si>
  <si>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</si>
  <si>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</si>
  <si>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</si>
  <si>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</si>
  <si>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</si>
  <si>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</si>
  <si>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</si>
  <si>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</si>
  <si>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</si>
  <si>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</si>
  <si>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</si>
  <si>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</si>
  <si>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</si>
  <si>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</si>
  <si>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</si>
  <si>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</si>
  <si>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</si>
  <si>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</si>
  <si>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</si>
  <si>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</si>
  <si>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</si>
  <si>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</si>
  <si>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</si>
  <si>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</si>
  <si>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</si>
  <si>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</si>
  <si>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</si>
  <si>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</si>
  <si>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</si>
  <si>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</si>
  <si>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</si>
  <si>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</si>
  <si>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</si>
  <si>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</si>
  <si>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</si>
  <si>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</si>
  <si>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</si>
  <si>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</si>
  <si>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</si>
  <si>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</si>
  <si>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</si>
  <si>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</si>
  <si>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</si>
  <si>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</si>
  <si>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</si>
  <si>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</si>
  <si>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</si>
  <si>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</si>
  <si>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</si>
  <si>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</si>
  <si>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</si>
  <si>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</si>
  <si>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</si>
  <si>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</si>
  <si>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</si>
  <si>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</si>
  <si>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</si>
  <si>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</si>
  <si>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</si>
  <si>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</si>
  <si>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</si>
  <si>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</si>
  <si>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</si>
  <si>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</si>
  <si>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</si>
  <si>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</si>
  <si>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</si>
  <si>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</si>
  <si>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</si>
  <si>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</si>
  <si>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</si>
  <si>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</si>
  <si>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</si>
  <si>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</si>
  <si>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</si>
  <si>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</si>
  <si>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</si>
  <si>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</si>
  <si>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</si>
  <si>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</si>
  <si>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</si>
  <si>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</si>
  <si>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</si>
  <si>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</si>
  <si>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</si>
  <si>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</si>
  <si>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</si>
  <si>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</si>
  <si>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</si>
  <si>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</si>
  <si>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</si>
  <si>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</si>
  <si>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</si>
  <si>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</si>
  <si>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</si>
  <si>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</si>
  <si>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</si>
  <si>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</si>
  <si>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</si>
  <si>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</si>
  <si>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</si>
  <si>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</si>
  <si>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</si>
  <si>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</si>
  <si>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</si>
  <si>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</si>
  <si>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</si>
  <si>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</si>
  <si>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</si>
  <si>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</si>
  <si>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</si>
  <si>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</si>
  <si>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</si>
  <si>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</si>
  <si>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</si>
  <si>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</si>
  <si>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</si>
  <si>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</si>
  <si>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</si>
  <si>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</si>
  <si>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</si>
  <si>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</si>
  <si>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</si>
  <si>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</si>
  <si>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</si>
  <si>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</si>
  <si>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</si>
  <si>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</si>
  <si>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</si>
  <si>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</si>
  <si>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</si>
  <si>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</si>
  <si>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</si>
  <si>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</si>
  <si>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</si>
  <si>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</si>
  <si>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</si>
  <si>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</si>
  <si>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</si>
  <si>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</si>
  <si>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</si>
  <si>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</si>
  <si>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</si>
  <si>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</si>
  <si>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</si>
  <si>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</si>
  <si>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</si>
  <si>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</si>
  <si>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</si>
  <si>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</si>
  <si>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</si>
  <si>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</si>
  <si>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</si>
  <si>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</si>
  <si>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</si>
  <si>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</si>
  <si>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</si>
  <si>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</si>
  <si>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</si>
  <si>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</si>
  <si>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</si>
  <si>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</si>
  <si>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</si>
  <si>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</si>
  <si>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</si>
  <si>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</si>
  <si>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</si>
  <si>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</si>
  <si>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</si>
  <si>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</si>
  <si>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</si>
  <si>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</si>
  <si>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</si>
  <si>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</si>
  <si>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</si>
  <si>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</si>
  <si>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</si>
  <si>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</si>
  <si>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</si>
  <si>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</si>
  <si>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</si>
  <si>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</si>
  <si>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</si>
  <si>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</si>
  <si>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</si>
  <si>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</si>
  <si>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</si>
  <si>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</si>
  <si>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</si>
  <si>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</si>
  <si>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</si>
  <si>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</si>
  <si>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</si>
  <si>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</si>
  <si>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</si>
  <si>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</si>
  <si>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</si>
  <si>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</si>
  <si>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</si>
  <si>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</si>
  <si>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</si>
  <si>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</si>
  <si>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</si>
  <si>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</si>
  <si>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</si>
  <si>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</si>
  <si>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</si>
  <si>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</si>
  <si>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</si>
  <si>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</si>
  <si>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</si>
  <si>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</si>
  <si>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</si>
  <si>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</si>
  <si>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</si>
  <si>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</si>
  <si>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</si>
  <si>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</si>
  <si>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</si>
  <si>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</si>
  <si>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</si>
  <si>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</si>
  <si>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</si>
  <si>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</si>
  <si>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</si>
  <si>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</si>
  <si>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</si>
  <si>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</si>
  <si>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</si>
  <si>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</si>
  <si>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</si>
  <si>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</si>
  <si>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</si>
  <si>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</si>
  <si>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</si>
  <si>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</si>
  <si>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</si>
  <si>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</si>
  <si>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</si>
  <si>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</si>
  <si>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</si>
  <si>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</si>
  <si>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</si>
  <si>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</si>
  <si>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</si>
  <si>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</si>
  <si>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</si>
  <si>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</si>
  <si>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</si>
  <si>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</si>
  <si>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</si>
  <si>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</si>
  <si>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</si>
  <si>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</si>
  <si>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</si>
  <si>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</si>
  <si>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</si>
  <si>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</si>
  <si>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</si>
  <si>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</si>
  <si>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</si>
  <si>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</si>
  <si>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</si>
  <si>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</si>
  <si>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</si>
  <si>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</si>
  <si>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</si>
  <si>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</si>
  <si>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</si>
  <si>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</si>
  <si>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</si>
  <si>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</si>
  <si>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</si>
  <si>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</si>
  <si>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</si>
  <si>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</si>
  <si>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</si>
  <si>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</si>
  <si>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</si>
  <si>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</si>
  <si>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</si>
  <si>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</si>
  <si>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</si>
  <si>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</si>
  <si>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</si>
  <si>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</si>
  <si>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</si>
  <si>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</si>
  <si>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</si>
  <si>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</si>
  <si>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</si>
  <si>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</si>
  <si>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</si>
  <si>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</si>
  <si>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</si>
  <si>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</si>
  <si>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</si>
  <si>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</si>
  <si>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</si>
  <si>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</si>
  <si>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</si>
  <si>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</si>
  <si>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</si>
  <si>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</si>
  <si>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</si>
  <si>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</si>
  <si>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</si>
  <si>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</si>
  <si>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</si>
  <si>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</si>
  <si>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</si>
  <si>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Floating rate: Individual rate not directly linked to money market rates. 
Fixed rate: Loans with a fixed rate for a limited period (typically 3, 5 or 10 years).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</si>
  <si>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</si>
  <si>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</si>
  <si>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</si>
  <si>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</si>
  <si>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</si>
  <si>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</si>
  <si>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(Legal text in Norwegian): https://lovdata.no/forskrift/2016-12-09-1502/§11-8</t>
  </si>
  <si>
    <t>HG.1.8</t>
  </si>
  <si>
    <t>LTVs: Definition</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</si>
  <si>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</si>
  <si>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t>HG.1.9</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</si>
  <si>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</si>
  <si>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</si>
  <si>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HG.1.10</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</si>
  <si>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</si>
  <si>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</si>
  <si>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HG.1.11</t>
  </si>
  <si>
    <t>LTVs: Frequency and time of last valuation</t>
  </si>
  <si>
    <t>Every 3 months (frequency of real estate valuation for the purpose of calculating index CLTV).</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</si>
  <si>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</si>
  <si>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</si>
  <si>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</si>
  <si>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</si>
  <si>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</si>
  <si>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</si>
  <si>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</si>
  <si>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</si>
  <si>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</si>
  <si>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</si>
  <si>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</si>
  <si>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</si>
  <si>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</si>
  <si>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</si>
  <si>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</si>
  <si>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</si>
  <si>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</si>
  <si>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</si>
  <si>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</si>
  <si>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</si>
  <si>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</si>
  <si>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</si>
  <si>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</si>
  <si>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</si>
  <si>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</si>
  <si>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</si>
  <si>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</si>
  <si>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</si>
  <si>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</si>
  <si>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</si>
  <si>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</si>
  <si>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</si>
  <si>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</si>
  <si>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</si>
  <si>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</si>
  <si>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</si>
  <si>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</si>
  <si>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</si>
  <si>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</si>
  <si>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</si>
  <si>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</si>
  <si>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</si>
  <si>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</si>
  <si>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</si>
  <si>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</si>
  <si>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</si>
  <si>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</si>
  <si>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</si>
  <si>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</si>
  <si>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</si>
  <si>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</si>
  <si>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</si>
  <si>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</si>
  <si>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</si>
  <si>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</si>
  <si>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</si>
  <si>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OHG.4.1</t>
  </si>
  <si>
    <t>Currency risk</t>
  </si>
  <si>
    <t>A mortgage credit institution shall not assume greater foreign exchange risk than what is prudent at any and all times.</t>
  </si>
  <si>
    <t>OHG.4.2</t>
  </si>
  <si>
    <t>Bullet/interest only loans</t>
  </si>
  <si>
    <t>Interest only loans are defined as loans with a limited repayment exemption exceeding three months.</t>
  </si>
  <si>
    <t>OHG.4.3</t>
  </si>
  <si>
    <t>Buy-to-let</t>
  </si>
  <si>
    <t>Buy-to-let refers to properties that are purchased and declared by borrowers for investment purposes. Approvals of such loans are subjected to the same regulatory requirements and assessment criteria as owner-occupied properties.</t>
  </si>
  <si>
    <t>OHG.4.4</t>
  </si>
  <si>
    <t>Seasoning</t>
  </si>
  <si>
    <t>OHG.4.5</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</si>
  <si>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</si>
  <si>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</si>
  <si>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</si>
  <si>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</si>
  <si>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</si>
  <si>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</si>
  <si>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</si>
  <si>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</si>
  <si>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</si>
  <si>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</si>
  <si>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</si>
  <si>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</si>
  <si>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</si>
  <si>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</si>
  <si>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</si>
  <si>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</si>
  <si>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</si>
  <si>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</si>
  <si>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</si>
  <si>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</si>
  <si>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</si>
  <si>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</si>
  <si>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</si>
  <si>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</si>
  <si>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</si>
  <si>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</si>
  <si>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</si>
  <si>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</si>
  <si>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</si>
  <si>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</si>
  <si>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</si>
  <si>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</si>
  <si>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</si>
  <si>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</si>
  <si>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</si>
  <si>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</si>
  <si>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</si>
  <si>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</si>
  <si>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</si>
  <si>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</si>
  <si>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</si>
  <si>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</si>
  <si>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</si>
  <si>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</si>
  <si>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</si>
  <si>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</si>
  <si>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</si>
  <si>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</si>
  <si>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</si>
  <si>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</si>
  <si>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</si>
  <si>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</si>
  <si>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</si>
  <si>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</si>
  <si>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</si>
  <si>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</si>
  <si>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</si>
  <si>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</si>
  <si>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</si>
  <si>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</si>
  <si>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</si>
  <si>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</si>
  <si>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</si>
  <si>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</si>
  <si>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</si>
  <si>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</si>
  <si>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</si>
  <si>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</si>
  <si>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</si>
  <si>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</si>
  <si>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</si>
  <si>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</si>
  <si>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</si>
  <si>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</si>
  <si>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</si>
  <si>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</si>
  <si>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</si>
  <si>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</si>
  <si>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</si>
  <si>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</si>
  <si>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</si>
  <si>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</si>
  <si>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</si>
  <si>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</si>
  <si>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</si>
  <si>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</si>
  <si>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</si>
  <si>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</si>
  <si>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</si>
  <si>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</si>
  <si>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</si>
  <si>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</si>
  <si>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</si>
  <si>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</si>
  <si>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</si>
  <si>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</si>
  <si>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</si>
  <si>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</si>
  <si>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</si>
  <si>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</si>
  <si>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</si>
  <si>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</si>
  <si>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</si>
  <si>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</si>
  <si>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</si>
  <si>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</si>
  <si>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</si>
  <si>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</si>
  <si>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</si>
  <si>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</si>
  <si>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</si>
  <si>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</si>
  <si>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</si>
  <si>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</si>
  <si>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</si>
  <si>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</si>
  <si>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</si>
  <si>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</si>
  <si>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</si>
  <si>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</si>
  <si>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</si>
  <si>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</si>
  <si>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</si>
  <si>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</si>
  <si>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</si>
  <si>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</si>
  <si>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</si>
  <si>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</si>
  <si>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</si>
  <si>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</si>
  <si>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</si>
  <si>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</si>
  <si>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</si>
  <si>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</si>
  <si>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</si>
  <si>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</si>
  <si>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</si>
  <si>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</si>
  <si>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</si>
  <si>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</si>
  <si>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</si>
  <si>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</si>
  <si>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</si>
  <si>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</si>
  <si>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</si>
  <si>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</si>
  <si>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</si>
  <si>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</si>
  <si>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</si>
  <si>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</si>
  <si>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</si>
  <si>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</si>
  <si>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</si>
  <si>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</si>
  <si>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</si>
  <si>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</si>
  <si>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</si>
  <si>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</si>
  <si>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</si>
  <si>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</si>
  <si>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</si>
  <si>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</si>
  <si>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</si>
  <si>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</si>
  <si>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</si>
  <si>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</si>
  <si>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</si>
  <si>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</si>
  <si>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</si>
  <si>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</si>
  <si>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</si>
  <si>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</si>
  <si>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</si>
  <si>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</si>
  <si>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</si>
  <si>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</si>
  <si>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</si>
  <si>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</si>
  <si>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</si>
  <si>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</si>
  <si>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</si>
  <si>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</si>
  <si>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</si>
  <si>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</si>
  <si>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</si>
  <si>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</si>
  <si>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</si>
  <si>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</si>
  <si>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</si>
  <si>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</si>
  <si>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</si>
  <si>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</si>
  <si>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</si>
  <si>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</si>
  <si>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</si>
  <si>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</si>
  <si>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</si>
  <si>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</si>
  <si>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</si>
  <si>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</si>
  <si>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</si>
  <si>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</si>
  <si>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</si>
  <si>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</si>
  <si>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</si>
  <si>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</si>
  <si>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</si>
  <si>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</si>
  <si>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</si>
  <si>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</si>
  <si>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</si>
  <si>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</si>
  <si>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</si>
  <si>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</si>
  <si>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</si>
  <si>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</si>
  <si>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</si>
  <si>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</si>
  <si>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</si>
  <si>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</si>
  <si>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</si>
  <si>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</si>
  <si>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</si>
  <si>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</si>
  <si>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</si>
  <si>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</si>
  <si>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</si>
  <si>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</si>
  <si>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</si>
  <si>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</si>
  <si>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</si>
  <si>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</si>
  <si>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</si>
  <si>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</si>
  <si>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</si>
  <si>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</si>
  <si>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</si>
  <si>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</si>
  <si>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</si>
  <si>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</si>
  <si>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</si>
  <si>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</si>
  <si>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</si>
  <si>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</si>
  <si>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</si>
  <si>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</si>
  <si>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</si>
  <si>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</si>
  <si>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</si>
  <si>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</si>
  <si>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</si>
  <si>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</si>
  <si>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</si>
  <si>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</si>
  <si>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</si>
  <si>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</si>
  <si>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</si>
  <si>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</si>
  <si>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</si>
  <si>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</si>
  <si>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</si>
  <si>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</si>
  <si>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</si>
  <si>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</si>
  <si>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</si>
  <si>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</si>
  <si>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</si>
  <si>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</si>
  <si>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</si>
  <si>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</si>
  <si>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</si>
  <si>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</si>
  <si>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</si>
  <si>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</si>
  <si>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</si>
  <si>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</si>
  <si>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</si>
  <si>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</si>
  <si>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</si>
  <si>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</si>
  <si>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</si>
  <si>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</si>
  <si>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</si>
  <si>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</si>
  <si>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</si>
  <si>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</si>
  <si>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</si>
  <si>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</si>
  <si>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</si>
  <si>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</si>
  <si>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</si>
  <si>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</si>
  <si>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</si>
  <si>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</si>
  <si>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</si>
  <si>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</si>
  <si>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</si>
  <si>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</si>
  <si>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</si>
  <si>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</si>
  <si>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</si>
  <si>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</si>
  <si>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</si>
  <si>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</si>
  <si>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</si>
  <si>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</si>
  <si>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</si>
  <si>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</si>
  <si>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</si>
  <si>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</si>
  <si>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</si>
  <si>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</si>
  <si>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</si>
  <si>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</si>
  <si>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</si>
  <si>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</si>
  <si>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</si>
  <si>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</si>
  <si>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</si>
  <si>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</si>
  <si>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</si>
  <si>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</si>
  <si>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</si>
  <si>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</si>
  <si>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</si>
  <si>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</si>
  <si>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</si>
  <si>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</si>
  <si>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</si>
  <si>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</si>
  <si>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</si>
  <si>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</si>
  <si>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</si>
  <si>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</si>
  <si>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</si>
  <si>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</si>
  <si>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</si>
  <si>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</si>
  <si>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</si>
  <si>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</si>
  <si>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</si>
  <si>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</si>
  <si>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</si>
  <si>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</si>
  <si>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</si>
  <si>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</si>
  <si>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</si>
  <si>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</si>
  <si>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</si>
  <si>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</si>
  <si>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</si>
  <si>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</si>
  <si>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</si>
  <si>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</si>
  <si>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</si>
  <si>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</si>
  <si>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</si>
  <si>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</si>
  <si>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</si>
  <si>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</si>
  <si>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</si>
  <si>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</si>
  <si>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</si>
  <si>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</si>
  <si>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</si>
  <si>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</si>
  <si>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</si>
  <si>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</si>
  <si>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</si>
  <si>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</si>
  <si>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</si>
  <si>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</si>
  <si>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</si>
  <si>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</si>
  <si>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</si>
  <si>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</si>
  <si>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</si>
  <si>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</si>
  <si>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</si>
  <si>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</si>
  <si>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</si>
  <si>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</si>
  <si>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</si>
  <si>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</si>
  <si>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</si>
  <si>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</si>
  <si>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</si>
  <si>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</si>
  <si>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</si>
  <si>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</si>
  <si>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</si>
  <si>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</si>
  <si>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</si>
  <si>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</si>
  <si>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</si>
  <si>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</si>
  <si>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</si>
  <si>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</si>
  <si>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</si>
  <si>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</si>
  <si>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</si>
  <si>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</si>
  <si>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</si>
  <si>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</si>
  <si>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</si>
  <si>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</si>
  <si>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</si>
  <si>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</si>
  <si>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</si>
  <si>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</si>
  <si>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</si>
  <si>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</si>
  <si>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</si>
  <si>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</si>
  <si>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</si>
  <si>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</si>
  <si>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</si>
  <si>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</si>
  <si>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</si>
  <si>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</si>
  <si>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</si>
  <si>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</si>
  <si>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</si>
  <si>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</si>
  <si>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</si>
  <si>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</si>
  <si>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</si>
  <si>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</si>
  <si>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</si>
  <si>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</si>
  <si>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</si>
  <si>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</si>
  <si>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</si>
  <si>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</si>
  <si>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</si>
  <si>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</si>
  <si>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</si>
  <si>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</si>
  <si>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</si>
  <si>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</si>
  <si>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</si>
  <si>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</si>
  <si>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</si>
  <si>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</si>
  <si>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</si>
  <si>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</si>
  <si>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</si>
  <si>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</si>
  <si>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</si>
  <si>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</si>
  <si>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</si>
  <si>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</si>
  <si>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</si>
  <si>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</si>
  <si>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</si>
  <si>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</si>
  <si>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</si>
  <si>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</si>
  <si>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</si>
  <si>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</si>
  <si>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</si>
  <si>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</si>
  <si>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</si>
  <si>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</si>
  <si>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</si>
  <si>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</si>
  <si>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</si>
  <si>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</si>
  <si>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</si>
  <si>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</si>
  <si>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</si>
  <si>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</si>
  <si>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</si>
  <si>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</si>
  <si>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</si>
  <si>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</si>
  <si>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</si>
  <si>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</si>
  <si>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</si>
  <si>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</si>
  <si>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</si>
  <si>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</si>
  <si>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</si>
  <si>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</si>
  <si>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</si>
  <si>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</si>
  <si>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</si>
  <si>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</si>
  <si>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</si>
  <si>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</si>
  <si>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</si>
  <si>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</si>
  <si>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</si>
  <si>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</si>
  <si>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</si>
  <si>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</si>
  <si>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</si>
  <si>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</si>
  <si>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</si>
  <si>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</si>
  <si>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</si>
  <si>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</si>
  <si>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</si>
  <si>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</si>
  <si>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</si>
  <si>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</si>
  <si>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</si>
  <si>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</si>
  <si>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</si>
  <si>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</si>
  <si>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</si>
  <si>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</si>
  <si>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</si>
  <si>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</si>
  <si>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</si>
  <si>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</si>
  <si>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</si>
  <si>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</si>
  <si>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</si>
  <si>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</si>
  <si>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</si>
  <si>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</si>
  <si>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</si>
  <si>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</si>
  <si>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</si>
  <si>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</si>
  <si>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</si>
  <si>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</si>
  <si>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</si>
  <si>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</si>
  <si>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</si>
  <si>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</si>
  <si>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</si>
  <si>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</si>
  <si>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</si>
  <si>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</si>
  <si>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</si>
  <si>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</si>
  <si>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</si>
  <si>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</si>
  <si>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</si>
  <si>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</si>
  <si>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</si>
  <si>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</si>
  <si>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</si>
  <si>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</si>
  <si>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</si>
  <si>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</si>
  <si>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</si>
  <si>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</si>
  <si>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</si>
  <si>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</si>
  <si>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</si>
  <si>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</si>
  <si>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</si>
  <si>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</si>
  <si>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</si>
  <si>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</si>
  <si>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</si>
  <si>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</si>
  <si>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</si>
  <si>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</si>
  <si>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</si>
  <si>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</si>
  <si>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</si>
  <si>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</si>
  <si>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</si>
  <si>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</si>
  <si>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</si>
  <si>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</si>
  <si>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</si>
  <si>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</si>
  <si>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</si>
  <si>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</si>
  <si>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</si>
  <si>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</si>
  <si>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</si>
  <si>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</si>
  <si>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</si>
  <si>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</si>
  <si>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</si>
  <si>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</si>
  <si>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</si>
  <si>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</si>
  <si>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</si>
  <si>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</si>
  <si>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</si>
  <si>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</si>
  <si>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</si>
  <si>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</si>
  <si>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</si>
  <si>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</si>
  <si>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</si>
  <si>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</si>
  <si>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</si>
  <si>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</si>
  <si>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</si>
  <si>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</si>
  <si>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</si>
  <si>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</si>
  <si>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</si>
  <si>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</si>
  <si>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</si>
  <si>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</si>
  <si>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</si>
  <si>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</si>
  <si>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</si>
  <si>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</si>
  <si>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</si>
  <si>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</si>
  <si>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</si>
  <si>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</si>
  <si>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</si>
  <si>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</si>
  <si>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</si>
  <si>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</si>
  <si>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</si>
  <si>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</si>
  <si>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</si>
  <si>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</si>
  <si>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</si>
  <si>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</si>
  <si>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</si>
  <si>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</si>
  <si>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</si>
  <si>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</si>
  <si>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</si>
  <si>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</si>
  <si>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</si>
  <si>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</si>
  <si>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</si>
  <si>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</si>
  <si>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</si>
  <si>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</si>
  <si>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</si>
  <si>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</si>
  <si>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</si>
  <si>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</si>
  <si>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</si>
  <si>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</si>
  <si>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</si>
  <si>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</si>
  <si>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</si>
  <si>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</si>
  <si>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</si>
  <si>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</si>
  <si>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</si>
  <si>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</si>
  <si>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</si>
  <si>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</si>
  <si>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</si>
  <si>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</si>
  <si>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</si>
  <si>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</si>
  <si>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</si>
  <si>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</si>
  <si>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</si>
  <si>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</si>
  <si>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</si>
  <si>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</si>
  <si>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</si>
  <si>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</si>
  <si>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</si>
  <si>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</si>
  <si>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</si>
  <si>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</si>
  <si>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</si>
  <si>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</si>
  <si>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</si>
  <si>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</si>
  <si>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</si>
  <si>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</si>
  <si>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</si>
  <si>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</si>
  <si>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</si>
  <si>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</si>
  <si>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</si>
  <si>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</si>
  <si>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</si>
  <si>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</si>
  <si>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</si>
  <si>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</si>
  <si>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</si>
  <si>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</si>
  <si>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</si>
  <si>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</si>
  <si>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</si>
  <si>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</si>
  <si>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</si>
  <si>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</si>
  <si>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</si>
  <si>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</si>
  <si>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</si>
  <si>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</si>
  <si>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</si>
  <si>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</si>
  <si>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</si>
  <si>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</si>
  <si>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</si>
  <si>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</si>
  <si>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</si>
  <si>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</si>
  <si>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</si>
  <si>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</si>
  <si>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</si>
  <si>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</si>
  <si>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</si>
  <si>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</si>
  <si>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</si>
  <si>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</si>
  <si>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</si>
  <si>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</si>
  <si>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</si>
  <si>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</si>
  <si>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</si>
  <si>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</si>
  <si>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</si>
  <si>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</si>
  <si>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</si>
  <si>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</si>
  <si>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</si>
  <si>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</si>
  <si>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</si>
  <si>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</si>
  <si>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</si>
  <si>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</si>
  <si>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</si>
  <si>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</si>
  <si>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</si>
  <si>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</si>
  <si>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</si>
  <si>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</si>
  <si>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</si>
  <si>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</si>
  <si>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</si>
  <si>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</si>
  <si>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</si>
  <si>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</si>
  <si>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</si>
  <si>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</si>
  <si>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</si>
  <si>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</si>
  <si>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</si>
  <si>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</si>
  <si>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</si>
  <si>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</si>
  <si>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</si>
  <si>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</si>
  <si>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</si>
  <si>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</si>
  <si>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</si>
  <si>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</si>
  <si>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</si>
  <si>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</si>
  <si>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</si>
  <si>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</si>
  <si>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</si>
  <si>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</si>
  <si>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</si>
  <si>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</si>
  <si>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</si>
  <si>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</si>
  <si>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</si>
  <si>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</si>
  <si>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</si>
  <si>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</si>
  <si>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</si>
  <si>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</si>
  <si>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</si>
  <si>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</si>
  <si>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</si>
  <si>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</si>
  <si>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</si>
  <si>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</si>
  <si>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</si>
  <si>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</si>
  <si>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</si>
  <si>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</si>
  <si>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</si>
  <si>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</si>
  <si>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</si>
  <si>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</si>
  <si>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</si>
  <si>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</si>
  <si>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</si>
  <si>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</si>
  <si>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</si>
  <si>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</si>
  <si>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</si>
  <si>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</si>
  <si>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</si>
  <si>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</si>
  <si>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</si>
  <si>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</si>
  <si>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</si>
  <si>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</si>
  <si>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</si>
  <si>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</si>
  <si>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</si>
  <si>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</si>
  <si>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</si>
  <si>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</si>
  <si>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</si>
  <si>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</si>
  <si>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</si>
  <si>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</si>
  <si>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</si>
  <si>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</si>
  <si>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</si>
  <si>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</si>
  <si>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</si>
  <si>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</si>
  <si>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</si>
  <si>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</si>
  <si>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</si>
  <si>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</si>
  <si>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</si>
  <si>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</si>
  <si>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</si>
  <si>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</si>
  <si>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</si>
  <si>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</si>
  <si>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</si>
  <si>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</si>
  <si>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</si>
  <si>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</si>
  <si>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</si>
  <si>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</si>
  <si>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</si>
  <si>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</si>
  <si>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</si>
  <si>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</si>
  <si>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</si>
  <si>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</si>
  <si>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</si>
  <si>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</si>
  <si>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</si>
  <si>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</si>
  <si>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</si>
  <si>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</si>
  <si>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</si>
  <si>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</si>
  <si>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</si>
  <si>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</si>
  <si>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</si>
  <si>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</si>
  <si>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</si>
  <si>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</si>
  <si>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</si>
  <si>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</si>
  <si>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</si>
  <si>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</si>
  <si>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</si>
  <si>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</si>
  <si>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</si>
  <si>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</si>
  <si>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</si>
  <si>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</si>
  <si>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</si>
  <si>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</si>
  <si>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</si>
  <si>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</si>
  <si>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</si>
  <si>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</si>
  <si>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</si>
  <si>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</si>
  <si>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</si>
  <si>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</si>
  <si>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</si>
  <si>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</si>
  <si>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</si>
  <si>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</si>
  <si>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</si>
  <si>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</si>
  <si>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</si>
  <si>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</si>
  <si>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</si>
  <si>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</si>
  <si>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</si>
  <si>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</si>
  <si>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</si>
  <si>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</si>
  <si>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</si>
  <si>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</si>
  <si>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</si>
  <si>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</si>
  <si>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</si>
  <si>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</si>
  <si>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</si>
  <si>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</si>
  <si>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</si>
  <si>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</si>
  <si>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</si>
  <si>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</si>
  <si>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</si>
  <si>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</si>
  <si>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</si>
  <si>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</si>
  <si>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</si>
  <si>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</si>
  <si>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</si>
  <si>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</si>
  <si>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</si>
  <si>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</si>
  <si>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</si>
  <si>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</si>
  <si>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</si>
  <si>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</si>
  <si>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</si>
  <si>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</si>
  <si>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</si>
  <si>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</si>
  <si>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</si>
  <si>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</si>
  <si>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</si>
  <si>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</si>
  <si>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</si>
  <si>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</si>
  <si>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</si>
  <si>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</si>
  <si>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</si>
  <si>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</si>
  <si>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</si>
  <si>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</si>
  <si>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</si>
  <si>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</si>
  <si>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</si>
  <si>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</si>
  <si>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</si>
  <si>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</si>
  <si>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</si>
  <si>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</si>
  <si>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</si>
  <si>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</si>
  <si>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</si>
  <si>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</si>
  <si>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</si>
  <si>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</si>
  <si>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</si>
  <si>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</si>
  <si>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</si>
  <si>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</si>
  <si>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</si>
  <si>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</si>
  <si>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</si>
  <si>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</si>
  <si>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</si>
  <si>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</si>
  <si>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</si>
  <si>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</si>
  <si>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</si>
  <si>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</si>
  <si>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</si>
  <si>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</si>
  <si>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</si>
  <si>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</si>
  <si>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</si>
  <si>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</si>
  <si>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</si>
  <si>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</si>
  <si>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</si>
  <si>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</si>
  <si>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</si>
  <si>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</si>
  <si>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</si>
  <si>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</si>
  <si>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</si>
  <si>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</si>
  <si>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</si>
  <si>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</si>
  <si>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Rogaland Sparebank Boligkreditt AS</t>
  </si>
  <si>
    <t>Reporting Date: 30.04.2026</t>
  </si>
  <si>
    <t>Cut-off Date: 31.03.2026</t>
  </si>
  <si>
    <t>BBG008P8XQY6</t>
  </si>
  <si>
    <t>Amund Dyrnes, CEO</t>
  </si>
  <si>
    <t>Rogaland Sparebank</t>
  </si>
  <si>
    <t>Rogaland Sparebank Boligkreditt Investor Relations</t>
  </si>
  <si>
    <t>Y</t>
  </si>
  <si>
    <t>Non LCR issue/L2A issue (non-covered bond label)</t>
  </si>
  <si>
    <t>Maintaining rating</t>
  </si>
  <si>
    <t>Only contractual maturity reported.</t>
  </si>
  <si>
    <t>Residential only</t>
  </si>
  <si>
    <t>Fixed interest rate exposures in the form of fixed rate covered bonds and fixed rate mortgages are swapped to 3 month NIBOR.</t>
  </si>
  <si>
    <t>Non performing loans over 90 days after due date.</t>
  </si>
  <si>
    <t>Cautious market value, indexed by automated valuation model (source: Eiendomsverdi)</t>
  </si>
  <si>
    <t>For a soft bullet covered bond issued with 5 year remaining maturity and 1 year extended maturity (5+1), initial maturity is reported as 5 years and extended maturity as 6 years. For hard bullet covered bonds initial maturity and extended maturity is equal.</t>
  </si>
  <si>
    <t>Green residential properties as defined in the issuer's green covered bond program</t>
  </si>
  <si>
    <t>New property: new buildings built from 2021 onward
Existing property: building dates &lt; 2021.</t>
  </si>
  <si>
    <t>Seasoning is calculated based on the number of months since collateral for the loan was established.</t>
  </si>
  <si>
    <t>TEK 10 or TEK 17</t>
  </si>
  <si>
    <t>Both</t>
  </si>
  <si>
    <t>Sustainalytics</t>
  </si>
  <si>
    <t>https://www.rogalandsparebank.no/investor-relations/gront-rammeverk</t>
  </si>
  <si>
    <t>549300G2EWXR3BRFKQ37</t>
  </si>
  <si>
    <t>Nordic Trustee</t>
  </si>
  <si>
    <t>RSM Norge AS</t>
  </si>
  <si>
    <t>SpareBank 1 SMN</t>
  </si>
  <si>
    <t>7V6Z97IO7R1SEAO84Q32</t>
  </si>
  <si>
    <t>IRS</t>
  </si>
  <si>
    <t>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</si>
</sst>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0.0"/>
    <numFmt numFmtId="167" formatCode="0.000%"/>
    <numFmt numFmtId="169" formatCode="0.0\ %"/>
    <numFmt numFmtId="170" formatCode="_ * #,##0.0_ ;_ * \-#,##0.0_ ;_ * &quot;-&quot;??_ ;_ @_ "/>
    <numFmt numFmtId="171" formatCode="_ * #,##0.00_ ;_ * \-#,##0.00_ ;_ * &quot;-&quot;??_ ;_ @_ "/>
  </numFmts>
  <fonts count="59"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9"/>
      <color rgb="FF000000"/>
      <name val="Verdana"/>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b/>
      <sz val="11"/>
      <color theme="3"/>
      <name val="Aptos Narrow"/>
      <family val="2"/>
      <scheme val="minor"/>
    </font>
    <font>
      <b/>
      <sz val="11"/>
      <color theme="1"/>
      <name val="Aptos Narrow"/>
      <family val="2"/>
      <scheme val="minor"/>
    </font>
    <font>
      <u/>
      <sz val="10"/>
      <name val="Arial"/>
      <family val="2"/>
    </font>
    <font>
      <sz val="28"/>
      <color theme="3"/>
      <name val="Aptos Narrow"/>
      <family val="2"/>
      <scheme val="minor"/>
    </font>
    <font>
      <sz val="11"/>
      <color theme="3"/>
      <name val="Aptos Narrow"/>
      <family val="2"/>
      <scheme val="minor"/>
    </font>
    <font>
      <sz val="20"/>
      <color theme="3" tint="0.39997558519241921"/>
      <name val="Aptos Narrow"/>
      <family val="2"/>
      <scheme val="minor"/>
    </font>
    <font>
      <b/>
      <sz val="12"/>
      <color theme="3"/>
      <name val="Aptos Narrow"/>
      <family val="2"/>
      <scheme val="minor"/>
    </font>
    <font>
      <sz val="11"/>
      <color rgb="FF006100"/>
      <name val="Aptos Narrow"/>
      <family val="2"/>
      <scheme val="minor"/>
    </font>
    <font>
      <sz val="10"/>
      <color rgb="FF9C6500"/>
      <name val="Arial"/>
      <family val="2"/>
    </font>
    <font>
      <sz val="10"/>
      <color rgb="FF9C0006"/>
      <name val="Arial"/>
      <family val="2"/>
    </font>
    <font>
      <sz val="11"/>
      <color rgb="FF006100"/>
      <name val="Arial"/>
      <family val="2"/>
    </font>
    <font>
      <sz val="8"/>
      <name val="Aptos Narrow"/>
      <family val="2"/>
      <scheme val="minor"/>
    </font>
  </fonts>
  <fills count="14">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2">
    <xf numFmtId="0" fontId="0" fillId="0" borderId="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0" fontId="33" fillId="0" borderId="0"/>
    <xf numFmtId="0" fontId="55" fillId="13" borderId="0" applyNumberFormat="0" applyBorder="0" applyAlignment="0" applyProtection="0"/>
    <xf numFmtId="43" fontId="1" fillId="0" borderId="0" applyFont="0" applyFill="0" applyBorder="0" applyAlignment="0" applyProtection="0"/>
    <xf numFmtId="171" fontId="33" fillId="0" borderId="0" applyFont="0" applyFill="0" applyBorder="0" applyAlignment="0" applyProtection="0"/>
    <xf numFmtId="0" fontId="56" fillId="12" borderId="0" applyNumberFormat="0" applyBorder="0" applyAlignment="0" applyProtection="0"/>
    <xf numFmtId="0" fontId="54" fillId="11" borderId="0" applyNumberFormat="0" applyBorder="0" applyAlignment="0" applyProtection="0"/>
    <xf numFmtId="0" fontId="57" fillId="11" borderId="0" applyNumberFormat="0" applyBorder="0" applyAlignment="0" applyProtection="0"/>
  </cellStyleXfs>
  <cellXfs count="303">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0" fontId="23" fillId="0" borderId="0" xfId="0" applyFont="1"/>
    <xf numFmtId="0" fontId="25" fillId="0" borderId="0" xfId="0" applyFont="1" applyAlignment="1">
      <alignment horizontal="left"/>
    </xf>
    <xf numFmtId="0" fontId="26" fillId="0" borderId="0" xfId="0" applyFont="1"/>
    <xf numFmtId="0" fontId="17"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vertical="center" wrapText="1"/>
    </xf>
    <xf numFmtId="0" fontId="24" fillId="0" borderId="10" xfId="0" applyFont="1" applyBorder="1" applyAlignment="1">
      <alignment horizontal="center" vertical="center" wrapText="1"/>
    </xf>
    <xf numFmtId="0" fontId="27" fillId="2" borderId="11"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4" fillId="0" borderId="0" xfId="0" applyFont="1"/>
    <xf numFmtId="0" fontId="28" fillId="5" borderId="11" xfId="0" quotePrefix="1" applyFont="1" applyFill="1" applyBorder="1" applyAlignment="1">
      <alignment horizontal="left" vertical="center"/>
    </xf>
    <xf numFmtId="0" fontId="28" fillId="5" borderId="13" xfId="0" quotePrefix="1" applyFont="1" applyFill="1" applyBorder="1" applyAlignment="1">
      <alignment horizontal="center" vertical="center" wrapText="1"/>
    </xf>
    <xf numFmtId="0" fontId="28" fillId="5" borderId="12" xfId="0" quotePrefix="1" applyFont="1" applyFill="1" applyBorder="1" applyAlignment="1">
      <alignment horizontal="center" vertical="center" wrapText="1"/>
    </xf>
    <xf numFmtId="0" fontId="29" fillId="6" borderId="11" xfId="0" quotePrefix="1" applyFont="1" applyFill="1" applyBorder="1" applyAlignment="1">
      <alignment horizontal="left" vertical="center"/>
    </xf>
    <xf numFmtId="0" fontId="29" fillId="6" borderId="14" xfId="0" quotePrefix="1" applyFont="1" applyFill="1" applyBorder="1" applyAlignment="1">
      <alignment horizontal="left" vertical="center"/>
    </xf>
    <xf numFmtId="0" fontId="26" fillId="0" borderId="14" xfId="0" applyFont="1" applyBorder="1" applyAlignment="1">
      <alignment horizontal="center" vertical="center" wrapText="1"/>
    </xf>
    <xf numFmtId="0" fontId="30" fillId="2" borderId="11" xfId="0" applyFont="1" applyFill="1" applyBorder="1" applyAlignment="1">
      <alignment horizontal="center" vertical="center" wrapText="1"/>
    </xf>
    <xf numFmtId="0" fontId="3" fillId="0" borderId="14" xfId="0" applyFont="1" applyBorder="1" applyAlignment="1">
      <alignment vertical="center" wrapText="1"/>
    </xf>
    <xf numFmtId="0" fontId="26" fillId="0" borderId="14" xfId="0" applyFont="1" applyBorder="1" applyAlignment="1">
      <alignment horizontal="center" vertical="center"/>
    </xf>
    <xf numFmtId="0" fontId="31" fillId="0" borderId="14" xfId="0" applyFont="1" applyBorder="1" applyAlignment="1">
      <alignment vertical="center" wrapText="1"/>
    </xf>
    <xf numFmtId="0" fontId="32" fillId="5" borderId="12" xfId="0" quotePrefix="1" applyFont="1" applyFill="1" applyBorder="1" applyAlignment="1">
      <alignment horizontal="center" vertical="center" wrapText="1"/>
    </xf>
    <xf numFmtId="0" fontId="26" fillId="0" borderId="0" xfId="0" applyFont="1" applyAlignment="1">
      <alignment horizontal="center" vertical="center" wrapText="1"/>
    </xf>
    <xf numFmtId="164" fontId="31" fillId="0" borderId="0" xfId="0" applyNumberFormat="1" applyFont="1" applyAlignment="1">
      <alignment horizontal="center" vertical="center" wrapText="1"/>
    </xf>
    <xf numFmtId="0" fontId="33" fillId="0" borderId="0" xfId="0" applyFont="1" applyAlignment="1">
      <alignment horizontal="center" vertical="center" wrapText="1"/>
    </xf>
    <xf numFmtId="0" fontId="3" fillId="0" borderId="0" xfId="0" applyFont="1" applyAlignment="1">
      <alignment horizontal="center" vertical="center" wrapText="1"/>
    </xf>
    <xf numFmtId="0" fontId="34" fillId="0" borderId="0" xfId="0" applyFont="1" applyAlignment="1">
      <alignment horizontal="center" vertical="center" wrapText="1"/>
    </xf>
    <xf numFmtId="0" fontId="3" fillId="0" borderId="15" xfId="0" applyFont="1" applyBorder="1" applyAlignment="1">
      <alignment horizontal="center" vertical="center" wrapText="1"/>
    </xf>
    <xf numFmtId="0" fontId="31" fillId="0" borderId="0" xfId="0" applyFont="1" applyAlignment="1">
      <alignment horizontal="center" vertical="center" wrapText="1"/>
    </xf>
    <xf numFmtId="0" fontId="27" fillId="0" borderId="0" xfId="0" applyFont="1" applyAlignment="1">
      <alignment vertical="center" wrapText="1"/>
    </xf>
    <xf numFmtId="0" fontId="27" fillId="3" borderId="0" xfId="0" applyFont="1" applyFill="1" applyAlignment="1">
      <alignment horizontal="center" vertical="center" wrapText="1"/>
    </xf>
    <xf numFmtId="0" fontId="27" fillId="0" borderId="0" xfId="0" applyFont="1" applyAlignment="1">
      <alignment horizontal="center" vertical="center" wrapText="1"/>
    </xf>
    <xf numFmtId="0" fontId="27" fillId="2" borderId="17" xfId="0" applyFont="1" applyFill="1" applyBorder="1" applyAlignment="1">
      <alignment horizontal="center" vertical="center" wrapText="1"/>
    </xf>
    <xf numFmtId="0" fontId="35"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7" fillId="2" borderId="0" xfId="0" applyFont="1" applyFill="1" applyAlignment="1">
      <alignment horizontal="center" vertical="center" wrapText="1"/>
    </xf>
    <xf numFmtId="0" fontId="35" fillId="2" borderId="0" xfId="0" applyFont="1" applyFill="1" applyAlignment="1">
      <alignment horizontal="center" vertical="center" wrapText="1"/>
    </xf>
    <xf numFmtId="0" fontId="3" fillId="2" borderId="0" xfId="0" applyFont="1" applyFill="1" applyAlignment="1">
      <alignment horizontal="center" vertical="center" wrapText="1"/>
    </xf>
    <xf numFmtId="0" fontId="31" fillId="7" borderId="0" xfId="0" applyFont="1" applyFill="1" applyAlignment="1">
      <alignment horizontal="center" vertical="center" wrapText="1"/>
    </xf>
    <xf numFmtId="0" fontId="36" fillId="7" borderId="0" xfId="0" applyFont="1" applyFill="1" applyAlignment="1">
      <alignment horizontal="center" vertical="center" wrapText="1"/>
    </xf>
    <xf numFmtId="0" fontId="37" fillId="0" borderId="0" xfId="0" applyFont="1" applyAlignment="1">
      <alignment horizontal="center" vertical="center" wrapText="1"/>
    </xf>
    <xf numFmtId="0" fontId="38" fillId="7" borderId="0" xfId="2" quotePrefix="1" applyFont="1" applyFill="1" applyBorder="1" applyAlignment="1">
      <alignment horizontal="center" vertical="center" wrapText="1"/>
    </xf>
    <xf numFmtId="0" fontId="31" fillId="0" borderId="0" xfId="0" quotePrefix="1" applyFont="1" applyAlignment="1">
      <alignment horizontal="center" vertical="center" wrapText="1"/>
    </xf>
    <xf numFmtId="0" fontId="38" fillId="7" borderId="0" xfId="2" applyFont="1" applyFill="1" applyBorder="1" applyAlignment="1">
      <alignment horizontal="center" vertical="center" wrapText="1"/>
    </xf>
    <xf numFmtId="0" fontId="31" fillId="0" borderId="0" xfId="0" applyFont="1" applyAlignment="1" applyProtection="1">
      <alignment horizontal="center" vertical="center" wrapText="1"/>
      <protection locked="0"/>
    </xf>
    <xf numFmtId="0" fontId="38" fillId="0"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36" fillId="6" borderId="0" xfId="0" applyFont="1" applyFill="1" applyAlignment="1">
      <alignment horizontal="center" vertical="center" wrapText="1"/>
    </xf>
    <xf numFmtId="0" fontId="29" fillId="6" borderId="0" xfId="0" quotePrefix="1" applyFont="1" applyFill="1" applyAlignment="1">
      <alignment horizontal="center" vertical="center" wrapText="1"/>
    </xf>
    <xf numFmtId="0" fontId="35" fillId="6" borderId="0" xfId="0" applyFont="1" applyFill="1" applyAlignment="1">
      <alignment horizontal="center" vertical="center" wrapText="1"/>
    </xf>
    <xf numFmtId="0" fontId="23" fillId="6" borderId="0" xfId="0" applyFont="1" applyFill="1" applyAlignment="1">
      <alignment horizontal="center" vertical="center" wrapText="1"/>
    </xf>
    <xf numFmtId="0" fontId="31" fillId="7" borderId="0" xfId="0" quotePrefix="1" applyFont="1" applyFill="1" applyAlignment="1">
      <alignment horizontal="center" vertical="center" wrapText="1"/>
    </xf>
    <xf numFmtId="0" fontId="37" fillId="7" borderId="0" xfId="0" quotePrefix="1" applyFont="1" applyFill="1" applyAlignment="1">
      <alignment horizontal="center" vertical="center" wrapText="1"/>
    </xf>
    <xf numFmtId="0" fontId="37"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1" fillId="0" borderId="0" xfId="1" applyNumberFormat="1" applyFont="1" applyFill="1" applyBorder="1" applyAlignment="1">
      <alignment horizontal="center" vertical="center" wrapText="1"/>
    </xf>
    <xf numFmtId="165" fontId="31" fillId="7" borderId="0" xfId="1" applyNumberFormat="1" applyFont="1" applyFill="1" applyBorder="1" applyAlignment="1">
      <alignment horizontal="center" vertical="center" wrapText="1"/>
    </xf>
    <xf numFmtId="9" fontId="31" fillId="0" borderId="0" xfId="1" applyFont="1" applyFill="1" applyBorder="1" applyAlignment="1">
      <alignment horizontal="center" vertical="center" wrapText="1"/>
    </xf>
    <xf numFmtId="0" fontId="37" fillId="7" borderId="0" xfId="0" applyFont="1" applyFill="1" applyAlignment="1">
      <alignment horizontal="center" vertical="center" wrapText="1"/>
    </xf>
    <xf numFmtId="3" fontId="31" fillId="0" borderId="0" xfId="0" quotePrefix="1" applyNumberFormat="1" applyFont="1" applyAlignment="1">
      <alignment horizontal="center" vertical="center" wrapText="1"/>
    </xf>
    <xf numFmtId="165" fontId="31" fillId="7" borderId="0" xfId="0" quotePrefix="1" applyNumberFormat="1" applyFont="1" applyFill="1" applyAlignment="1">
      <alignment horizontal="center" vertical="center" wrapText="1"/>
    </xf>
    <xf numFmtId="10" fontId="31" fillId="0" borderId="0" xfId="0" quotePrefix="1" applyNumberFormat="1" applyFont="1" applyAlignment="1">
      <alignment horizontal="center" vertical="center" wrapText="1"/>
    </xf>
    <xf numFmtId="0" fontId="31" fillId="7" borderId="0" xfId="0" quotePrefix="1" applyFont="1" applyFill="1" applyAlignment="1">
      <alignment horizontal="right" vertical="center" wrapText="1"/>
    </xf>
    <xf numFmtId="164" fontId="31" fillId="7" borderId="0" xfId="0" quotePrefix="1" applyNumberFormat="1" applyFont="1" applyFill="1" applyAlignment="1">
      <alignment horizontal="center" vertical="center" wrapText="1"/>
    </xf>
    <xf numFmtId="165" fontId="31" fillId="7" borderId="0" xfId="1" quotePrefix="1" applyNumberFormat="1" applyFont="1" applyFill="1" applyBorder="1" applyAlignment="1">
      <alignment horizontal="center" vertical="center" wrapText="1"/>
    </xf>
    <xf numFmtId="0" fontId="37" fillId="0" borderId="0" xfId="0" applyFont="1" applyAlignment="1">
      <alignment horizontal="right" vertical="center" wrapText="1"/>
    </xf>
    <xf numFmtId="9" fontId="31" fillId="0" borderId="0" xfId="1" quotePrefix="1" applyFont="1" applyFill="1" applyBorder="1" applyAlignment="1">
      <alignment horizontal="center" vertical="center" wrapText="1"/>
    </xf>
    <xf numFmtId="0" fontId="36" fillId="6" borderId="0" xfId="0" quotePrefix="1" applyFont="1" applyFill="1" applyAlignment="1">
      <alignment horizontal="center" vertical="center" wrapText="1"/>
    </xf>
    <xf numFmtId="0" fontId="36" fillId="0" borderId="0" xfId="0" applyFont="1" applyAlignment="1">
      <alignment horizontal="center" vertical="center" wrapText="1"/>
    </xf>
    <xf numFmtId="0" fontId="23"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9" fillId="7" borderId="0" xfId="0" quotePrefix="1" applyFont="1" applyFill="1" applyAlignment="1">
      <alignment horizontal="right" vertical="center" wrapText="1"/>
    </xf>
    <xf numFmtId="164" fontId="31" fillId="0" borderId="0" xfId="0" quotePrefix="1" applyNumberFormat="1" applyFont="1" applyAlignment="1">
      <alignment horizontal="center" vertical="center" wrapText="1"/>
    </xf>
    <xf numFmtId="0" fontId="39" fillId="0" borderId="0" xfId="0" quotePrefix="1" applyFont="1" applyAlignment="1">
      <alignment horizontal="right" vertical="center" wrapText="1"/>
    </xf>
    <xf numFmtId="0" fontId="3" fillId="0" borderId="0" xfId="0" quotePrefix="1" applyFont="1" applyAlignment="1">
      <alignment horizontal="right" vertical="center" wrapText="1"/>
    </xf>
    <xf numFmtId="0" fontId="29" fillId="6" borderId="0" xfId="0" applyFont="1" applyFill="1" applyAlignment="1">
      <alignment horizontal="center" vertical="center" wrapText="1"/>
    </xf>
    <xf numFmtId="164" fontId="31"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7" fillId="7" borderId="0" xfId="0" quotePrefix="1" applyFont="1" applyFill="1" applyAlignment="1">
      <alignment horizontal="right" vertical="center" wrapText="1"/>
    </xf>
    <xf numFmtId="0" fontId="37" fillId="0" borderId="0" xfId="0" quotePrefix="1" applyFont="1" applyAlignment="1">
      <alignment horizontal="right" vertical="center" wrapText="1"/>
    </xf>
    <xf numFmtId="9" fontId="31"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0" fillId="7" borderId="0" xfId="0" applyFont="1" applyFill="1" applyAlignment="1">
      <alignment horizontal="left" vertical="center"/>
    </xf>
    <xf numFmtId="0" fontId="40" fillId="7" borderId="0" xfId="0" applyFont="1" applyFill="1" applyAlignment="1">
      <alignment horizontal="center" vertical="center" wrapText="1"/>
    </xf>
    <xf numFmtId="0" fontId="41"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1" fillId="7" borderId="0" xfId="0" applyFont="1" applyFill="1" applyAlignment="1" applyProtection="1">
      <alignment horizontal="center" vertical="center" wrapText="1"/>
      <protection locked="0"/>
    </xf>
    <xf numFmtId="0" fontId="42" fillId="0" borderId="0" xfId="0" applyFont="1" applyAlignment="1">
      <alignment horizontal="center" vertical="center" wrapText="1"/>
    </xf>
    <xf numFmtId="0" fontId="21" fillId="7" borderId="0" xfId="2" applyFont="1" applyFill="1" applyBorder="1" applyAlignment="1">
      <alignment horizontal="center"/>
    </xf>
    <xf numFmtId="0" fontId="31"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1" fillId="7" borderId="0" xfId="0" applyFont="1" applyFill="1" applyAlignment="1">
      <alignment horizontal="right" vertical="center" wrapText="1"/>
    </xf>
    <xf numFmtId="165" fontId="31" fillId="7" borderId="0" xfId="1" applyNumberFormat="1" applyFont="1" applyFill="1" applyBorder="1" applyAlignment="1" applyProtection="1">
      <alignment horizontal="center" vertical="center" wrapText="1"/>
    </xf>
    <xf numFmtId="0" fontId="37" fillId="7" borderId="0" xfId="0" applyFont="1" applyFill="1" applyAlignment="1">
      <alignment horizontal="right" vertical="center" wrapText="1"/>
    </xf>
    <xf numFmtId="165" fontId="31" fillId="0" borderId="0" xfId="0" quotePrefix="1" applyNumberFormat="1" applyFont="1" applyAlignment="1">
      <alignment horizontal="center" vertical="center" wrapText="1"/>
    </xf>
    <xf numFmtId="3" fontId="31" fillId="0" borderId="0" xfId="0" applyNumberFormat="1" applyFont="1" applyAlignment="1">
      <alignment horizontal="center" vertical="center" wrapText="1"/>
    </xf>
    <xf numFmtId="3" fontId="31" fillId="7" borderId="0" xfId="0" applyNumberFormat="1"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31" fillId="0" borderId="0" xfId="0" applyNumberFormat="1" applyFont="1" applyAlignment="1">
      <alignment horizontal="center" vertical="center" wrapText="1"/>
    </xf>
    <xf numFmtId="0" fontId="43" fillId="7" borderId="0" xfId="0" applyFont="1" applyFill="1" applyAlignment="1">
      <alignment horizontal="center" vertical="center" wrapText="1"/>
    </xf>
    <xf numFmtId="0" fontId="43" fillId="8" borderId="0" xfId="0" applyFont="1" applyFill="1" applyAlignment="1">
      <alignment horizontal="center" vertical="center" wrapText="1"/>
    </xf>
    <xf numFmtId="165" fontId="43"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1" fillId="0" borderId="0" xfId="1" applyNumberFormat="1" applyFont="1" applyFill="1" applyBorder="1" applyAlignment="1" applyProtection="1">
      <alignment horizontal="center" vertical="center" wrapText="1"/>
      <protection locked="0"/>
    </xf>
    <xf numFmtId="9" fontId="31" fillId="7" borderId="0" xfId="1" applyFont="1" applyFill="1" applyBorder="1" applyAlignment="1" applyProtection="1">
      <alignment horizontal="center" vertical="center" wrapText="1"/>
    </xf>
    <xf numFmtId="9" fontId="37" fillId="0" borderId="0" xfId="1" applyFont="1" applyFill="1" applyBorder="1" applyAlignment="1" applyProtection="1">
      <alignment horizontal="center" vertical="center" wrapText="1"/>
    </xf>
    <xf numFmtId="0" fontId="36" fillId="5" borderId="0" xfId="0" applyFont="1" applyFill="1" applyAlignment="1">
      <alignment horizontal="center" vertical="center" wrapText="1"/>
    </xf>
    <xf numFmtId="0" fontId="28" fillId="5" borderId="0" xfId="0" quotePrefix="1" applyFont="1" applyFill="1" applyAlignment="1">
      <alignment horizontal="center" vertical="center" wrapText="1"/>
    </xf>
    <xf numFmtId="0" fontId="23" fillId="5" borderId="0" xfId="0" applyFont="1" applyFill="1" applyAlignment="1">
      <alignment horizontal="center" vertical="center" wrapText="1"/>
    </xf>
    <xf numFmtId="0" fontId="29" fillId="0" borderId="0" xfId="0" quotePrefix="1" applyFont="1" applyAlignment="1">
      <alignment horizontal="center" vertical="center" wrapText="1"/>
    </xf>
    <xf numFmtId="9" fontId="31" fillId="0" borderId="0" xfId="1" applyFont="1" applyFill="1" applyBorder="1" applyAlignment="1" applyProtection="1">
      <alignment horizontal="center" vertical="center" wrapText="1"/>
    </xf>
    <xf numFmtId="3" fontId="31" fillId="7" borderId="0" xfId="0" quotePrefix="1" applyNumberFormat="1" applyFont="1" applyFill="1" applyAlignment="1">
      <alignment horizontal="center" vertical="center" wrapText="1"/>
    </xf>
    <xf numFmtId="165" fontId="31" fillId="7" borderId="0" xfId="1" quotePrefix="1" applyNumberFormat="1" applyFont="1" applyFill="1" applyBorder="1" applyAlignment="1" applyProtection="1">
      <alignment horizontal="center" vertical="center" wrapText="1"/>
    </xf>
    <xf numFmtId="165" fontId="31"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1" fillId="0" borderId="0" xfId="0" applyNumberFormat="1" applyFont="1" applyAlignment="1" applyProtection="1">
      <alignment horizontal="center" vertical="center" wrapText="1"/>
      <protection locked="0"/>
    </xf>
    <xf numFmtId="0" fontId="28"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1" fillId="4" borderId="0" xfId="0" applyFont="1" applyFill="1" applyAlignment="1">
      <alignment horizontal="center" vertical="center" wrapText="1"/>
    </xf>
    <xf numFmtId="0" fontId="34" fillId="4" borderId="0" xfId="0" applyFont="1" applyFill="1" applyAlignment="1">
      <alignment horizontal="center" vertical="center" wrapText="1"/>
    </xf>
    <xf numFmtId="0" fontId="31"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3" fillId="8" borderId="0" xfId="1" applyNumberFormat="1" applyFont="1" applyFill="1" applyBorder="1" applyAlignment="1">
      <alignment horizontal="center" vertical="center" wrapText="1"/>
    </xf>
    <xf numFmtId="165" fontId="29" fillId="6" borderId="0" xfId="1" applyNumberFormat="1" applyFont="1" applyFill="1" applyBorder="1" applyAlignment="1">
      <alignment horizontal="center" vertical="center" wrapText="1"/>
    </xf>
    <xf numFmtId="165" fontId="36" fillId="6" borderId="0" xfId="1" applyNumberFormat="1"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0" fillId="2" borderId="0" xfId="0" applyFont="1" applyFill="1" applyAlignment="1">
      <alignment horizontal="center" vertical="center" wrapText="1"/>
    </xf>
    <xf numFmtId="0" fontId="31" fillId="0" borderId="0" xfId="0" applyFont="1" applyAlignment="1">
      <alignment horizontal="left" vertical="center" wrapText="1"/>
    </xf>
    <xf numFmtId="0" fontId="36" fillId="7" borderId="0" xfId="0" quotePrefix="1" applyFont="1" applyFill="1" applyAlignment="1">
      <alignment horizontal="center" vertical="center" wrapText="1"/>
    </xf>
    <xf numFmtId="0" fontId="3" fillId="0" borderId="0" xfId="0" applyFont="1" applyProtection="1">
      <protection locked="0"/>
    </xf>
    <xf numFmtId="0" fontId="36" fillId="7" borderId="0" xfId="0" quotePrefix="1" applyFont="1" applyFill="1" applyAlignment="1" applyProtection="1">
      <alignment horizontal="center" vertical="center" wrapText="1"/>
      <protection locked="0"/>
    </xf>
    <xf numFmtId="0" fontId="29" fillId="0" borderId="0" xfId="0" quotePrefix="1" applyFont="1" applyAlignment="1" applyProtection="1">
      <alignment horizontal="center" vertical="center" wrapText="1"/>
      <protection locked="0"/>
    </xf>
    <xf numFmtId="0" fontId="31"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35" fillId="0" borderId="0" xfId="0" quotePrefix="1" applyFont="1" applyAlignment="1">
      <alignment horizontal="center" vertical="center" wrapText="1"/>
    </xf>
    <xf numFmtId="0" fontId="31" fillId="9" borderId="0" xfId="0" quotePrefix="1" applyFont="1" applyFill="1" applyAlignment="1">
      <alignment horizontal="center" vertical="center" wrapText="1"/>
    </xf>
    <xf numFmtId="0" fontId="36" fillId="0" borderId="0" xfId="0" quotePrefix="1" applyFont="1" applyAlignment="1">
      <alignment horizontal="left" vertical="center" wrapText="1"/>
    </xf>
    <xf numFmtId="0" fontId="36" fillId="0" borderId="0" xfId="0" applyFont="1" applyAlignment="1">
      <alignment horizontal="left" vertical="center" wrapText="1"/>
    </xf>
    <xf numFmtId="0" fontId="37" fillId="0" borderId="0" xfId="0" applyFont="1" applyAlignment="1" applyProtection="1">
      <alignment horizontal="center" vertical="center" wrapText="1"/>
      <protection locked="0"/>
    </xf>
    <xf numFmtId="14" fontId="46" fillId="0" borderId="0" xfId="0" applyNumberFormat="1" applyFont="1" applyAlignment="1">
      <alignment horizontal="center" vertical="center" wrapText="1"/>
    </xf>
    <xf numFmtId="0" fontId="31" fillId="0" borderId="9" xfId="0" applyFont="1" applyBorder="1" applyAlignment="1">
      <alignment horizontal="center" vertical="center" wrapText="1"/>
    </xf>
    <xf numFmtId="0" fontId="31"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1" fillId="0" borderId="24" xfId="0" applyFont="1" applyBorder="1" applyAlignment="1">
      <alignment horizontal="center" vertical="center" wrapText="1"/>
    </xf>
    <xf numFmtId="164" fontId="31" fillId="0" borderId="0" xfId="0" quotePrefix="1" applyNumberFormat="1" applyFont="1" applyAlignment="1" applyProtection="1">
      <alignment horizontal="center" vertical="center" wrapText="1"/>
      <protection locked="0"/>
    </xf>
    <xf numFmtId="3" fontId="31" fillId="0" borderId="0" xfId="0" quotePrefix="1" applyNumberFormat="1" applyFont="1" applyAlignment="1" applyProtection="1">
      <alignment horizontal="center" vertical="center" wrapText="1"/>
      <protection locked="0"/>
    </xf>
    <xf numFmtId="0" fontId="37" fillId="0" borderId="0" xfId="0" applyFont="1" applyAlignment="1" applyProtection="1">
      <alignment horizontal="right" vertical="center" wrapText="1"/>
      <protection locked="0"/>
    </xf>
    <xf numFmtId="0" fontId="37" fillId="7" borderId="0" xfId="0" applyFont="1" applyFill="1" applyAlignment="1" applyProtection="1">
      <alignment horizontal="right" vertical="center" wrapText="1"/>
      <protection locked="0"/>
    </xf>
    <xf numFmtId="164" fontId="34" fillId="0" borderId="0" xfId="0" applyNumberFormat="1" applyFont="1" applyAlignment="1" applyProtection="1">
      <alignment horizontal="center" vertical="center" wrapText="1"/>
      <protection locked="0"/>
    </xf>
    <xf numFmtId="1" fontId="31" fillId="0" borderId="0" xfId="0" applyNumberFormat="1" applyFont="1" applyAlignment="1" applyProtection="1">
      <alignment horizontal="center" vertical="center" wrapText="1"/>
      <protection locked="0"/>
    </xf>
    <xf numFmtId="3" fontId="31" fillId="7" borderId="0" xfId="0" applyNumberFormat="1" applyFont="1" applyFill="1" applyAlignment="1" applyProtection="1">
      <alignment horizontal="center" vertical="center" wrapText="1"/>
      <protection locked="0"/>
    </xf>
    <xf numFmtId="0" fontId="37" fillId="7" borderId="0" xfId="0" applyFont="1" applyFill="1" applyAlignment="1" applyProtection="1">
      <alignment horizontal="center" vertical="center" wrapText="1"/>
      <protection locked="0"/>
    </xf>
    <xf numFmtId="165" fontId="43"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7" fillId="7" borderId="0" xfId="1" applyFont="1" applyFill="1" applyBorder="1" applyAlignment="1" applyProtection="1">
      <alignment horizontal="center" vertical="center" wrapText="1"/>
      <protection locked="0"/>
    </xf>
    <xf numFmtId="9" fontId="37" fillId="0" borderId="0" xfId="1" applyFont="1" applyFill="1" applyBorder="1" applyAlignment="1" applyProtection="1">
      <alignment horizontal="center" vertical="center" wrapText="1"/>
      <protection locked="0"/>
    </xf>
    <xf numFmtId="0" fontId="29" fillId="5" borderId="0" xfId="0" applyFont="1" applyFill="1" applyAlignment="1">
      <alignment horizontal="center" vertical="center" wrapText="1"/>
    </xf>
    <xf numFmtId="3" fontId="31" fillId="0" borderId="0" xfId="0" applyNumberFormat="1" applyFont="1" applyAlignment="1" applyProtection="1">
      <alignment horizontal="center" vertical="center" wrapText="1"/>
      <protection locked="0"/>
    </xf>
    <xf numFmtId="165" fontId="34" fillId="0" borderId="0" xfId="1" applyNumberFormat="1" applyFont="1" applyFill="1" applyBorder="1" applyAlignment="1" applyProtection="1">
      <alignment horizontal="center" vertical="center" wrapText="1"/>
      <protection locked="0"/>
    </xf>
    <xf numFmtId="165" fontId="31"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5" fillId="7" borderId="0" xfId="0" applyFont="1" applyFill="1" applyAlignment="1">
      <alignment horizontal="center" vertical="center" wrapText="1"/>
    </xf>
    <xf numFmtId="0" fontId="27"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1"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1" fillId="0" borderId="0" xfId="1" applyFont="1" applyFill="1" applyBorder="1" applyAlignment="1" applyProtection="1">
      <alignment horizontal="center" vertical="center" wrapText="1"/>
      <protection locked="0"/>
    </xf>
    <xf numFmtId="166" fontId="31" fillId="0" borderId="0" xfId="0" applyNumberFormat="1" applyFont="1" applyAlignment="1" applyProtection="1">
      <alignment horizontal="center" vertical="center" wrapText="1"/>
      <protection locked="0"/>
    </xf>
    <xf numFmtId="10" fontId="31" fillId="0" borderId="0" xfId="0" quotePrefix="1" applyNumberFormat="1" applyFont="1" applyAlignment="1" applyProtection="1">
      <alignment horizontal="center" vertical="center" wrapText="1"/>
      <protection locked="0"/>
    </xf>
    <xf numFmtId="9" fontId="31" fillId="0" borderId="0" xfId="1" quotePrefix="1" applyFont="1" applyFill="1" applyBorder="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7" fillId="0" borderId="0" xfId="0" quotePrefix="1" applyNumberFormat="1" applyFont="1" applyAlignment="1" applyProtection="1">
      <alignment horizontal="right" vertical="center" wrapText="1"/>
      <protection locked="0"/>
    </xf>
    <xf numFmtId="0" fontId="37" fillId="0" borderId="0" xfId="0" quotePrefix="1" applyFont="1" applyAlignment="1" applyProtection="1">
      <alignment horizontal="right" vertical="center" wrapText="1"/>
      <protection locked="0"/>
    </xf>
    <xf numFmtId="165" fontId="31" fillId="0" borderId="0" xfId="0" quotePrefix="1" applyNumberFormat="1" applyFont="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165" fontId="31"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1"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9" fontId="31" fillId="0" borderId="0" xfId="1" applyFont="1" applyAlignment="1" applyProtection="1">
      <alignment horizontal="center" vertical="center" wrapText="1"/>
      <protection locked="0"/>
    </xf>
    <xf numFmtId="167" fontId="31" fillId="0" borderId="0" xfId="1" applyNumberFormat="1" applyFont="1" applyAlignment="1" applyProtection="1">
      <alignment horizontal="center" vertical="center" wrapText="1"/>
      <protection locked="0"/>
    </xf>
    <xf numFmtId="0" fontId="0" fillId="0" borderId="28" xfId="0" applyBorder="1"/>
    <xf numFmtId="0" fontId="0" fillId="0" borderId="30" xfId="0" applyBorder="1"/>
    <xf numFmtId="0" fontId="0" fillId="0" borderId="31" xfId="0" applyBorder="1"/>
    <xf numFmtId="0" fontId="51" fillId="0" borderId="0" xfId="0" applyFont="1"/>
    <xf numFmtId="0" fontId="0" fillId="0" borderId="32" xfId="0" applyBorder="1"/>
    <xf numFmtId="0" fontId="0" fillId="0" borderId="33" xfId="0" applyBorder="1"/>
    <xf numFmtId="0" fontId="0" fillId="10" borderId="33" xfId="0" applyFill="1" applyBorder="1"/>
    <xf numFmtId="0" fontId="0" fillId="10" borderId="0" xfId="0" applyFill="1"/>
    <xf numFmtId="0" fontId="53" fillId="0" borderId="33" xfId="0" applyFont="1" applyBorder="1"/>
    <xf numFmtId="0" fontId="47" fillId="0" borderId="33" xfId="0" applyFont="1" applyBorder="1"/>
    <xf numFmtId="0" fontId="48" fillId="10" borderId="34" xfId="0" applyFont="1" applyFill="1" applyBorder="1" applyAlignment="1">
      <alignment vertical="center"/>
    </xf>
    <xf numFmtId="9" fontId="48" fillId="10" borderId="34" xfId="1" applyFont="1" applyFill="1" applyBorder="1" applyAlignment="1">
      <alignment vertical="center"/>
    </xf>
    <xf numFmtId="169" fontId="0" fillId="10" borderId="42" xfId="1" applyNumberFormat="1" applyFont="1" applyFill="1" applyBorder="1" applyAlignment="1">
      <alignment vertical="center"/>
    </xf>
    <xf numFmtId="0" fontId="13" fillId="0" borderId="0" xfId="2" applyAlignment="1" applyProtection="1">
      <alignment horizontal="center" vertical="center" wrapText="1"/>
      <protection locked="0"/>
    </xf>
    <xf numFmtId="170" fontId="0" fillId="10" borderId="42" xfId="3" applyNumberFormat="1" applyFont="1" applyFill="1" applyBorder="1" applyAlignment="1">
      <alignment vertical="center"/>
    </xf>
    <xf numFmtId="170" fontId="0" fillId="10" borderId="38" xfId="3" applyNumberFormat="1" applyFont="1" applyFill="1" applyBorder="1" applyAlignment="1">
      <alignment vertical="center"/>
    </xf>
    <xf numFmtId="0" fontId="13" fillId="7" borderId="0" xfId="2" applyFill="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2" fillId="0" borderId="0" xfId="0" applyFont="1" applyAlignment="1">
      <alignment horizontal="left"/>
    </xf>
    <xf numFmtId="0" fontId="25" fillId="0" borderId="0" xfId="0" applyFont="1" applyAlignment="1">
      <alignment horizontal="left"/>
    </xf>
    <xf numFmtId="0" fontId="29" fillId="6" borderId="11" xfId="0" quotePrefix="1" applyFont="1" applyFill="1" applyBorder="1" applyAlignment="1">
      <alignment horizontal="left" vertical="center"/>
    </xf>
    <xf numFmtId="0" fontId="29" fillId="6" borderId="13" xfId="0" quotePrefix="1" applyFont="1" applyFill="1" applyBorder="1" applyAlignment="1">
      <alignment horizontal="left" vertical="center"/>
    </xf>
    <xf numFmtId="0" fontId="29" fillId="6" borderId="12" xfId="0" quotePrefix="1" applyFont="1" applyFill="1" applyBorder="1" applyAlignment="1">
      <alignment horizontal="left" vertical="center"/>
    </xf>
    <xf numFmtId="49" fontId="0" fillId="10" borderId="39" xfId="0" applyNumberFormat="1" applyFill="1" applyBorder="1" applyAlignment="1">
      <alignment horizontal="center" vertical="center"/>
    </xf>
    <xf numFmtId="49" fontId="0" fillId="10" borderId="40" xfId="0" applyNumberFormat="1" applyFill="1" applyBorder="1" applyAlignment="1">
      <alignment horizontal="center" vertical="center"/>
    </xf>
    <xf numFmtId="49" fontId="0" fillId="10" borderId="41" xfId="0" applyNumberFormat="1" applyFill="1" applyBorder="1" applyAlignment="1">
      <alignment horizontal="center" vertical="center"/>
    </xf>
    <xf numFmtId="0" fontId="50" fillId="0" borderId="29" xfId="0" applyFont="1" applyBorder="1" applyAlignment="1">
      <alignment horizontal="center"/>
    </xf>
    <xf numFmtId="0" fontId="52" fillId="0" borderId="0" xfId="0" applyFont="1" applyAlignment="1">
      <alignment horizontal="center" vertical="center"/>
    </xf>
    <xf numFmtId="0" fontId="0" fillId="10" borderId="35" xfId="0" applyFill="1" applyBorder="1" applyAlignment="1">
      <alignment horizontal="left" vertical="center"/>
    </xf>
    <xf numFmtId="0" fontId="0" fillId="10" borderId="36" xfId="0" applyFill="1" applyBorder="1" applyAlignment="1">
      <alignment horizontal="left" vertical="center"/>
    </xf>
    <xf numFmtId="0" fontId="0" fillId="10" borderId="37" xfId="0" applyFill="1" applyBorder="1" applyAlignment="1">
      <alignment horizontal="left" vertical="center"/>
    </xf>
    <xf numFmtId="0" fontId="0" fillId="10" borderId="39" xfId="0" applyFill="1" applyBorder="1" applyAlignment="1">
      <alignment horizontal="left" vertical="center"/>
    </xf>
    <xf numFmtId="0" fontId="0" fillId="10" borderId="40" xfId="0" applyFill="1" applyBorder="1" applyAlignment="1">
      <alignment horizontal="left" vertical="center"/>
    </xf>
    <xf numFmtId="0" fontId="0" fillId="10" borderId="41" xfId="0" applyFill="1" applyBorder="1" applyAlignment="1">
      <alignment horizontal="left" vertical="center"/>
    </xf>
    <xf numFmtId="49" fontId="0" fillId="10" borderId="39" xfId="0" quotePrefix="1" applyNumberFormat="1" applyFill="1" applyBorder="1" applyAlignment="1">
      <alignment horizontal="left" vertical="center"/>
    </xf>
    <xf numFmtId="49" fontId="0" fillId="10" borderId="40" xfId="0" applyNumberFormat="1" applyFill="1" applyBorder="1" applyAlignment="1">
      <alignment horizontal="left" vertical="center"/>
    </xf>
    <xf numFmtId="49" fontId="0" fillId="10" borderId="41" xfId="0" applyNumberFormat="1" applyFill="1" applyBorder="1" applyAlignment="1">
      <alignment horizontal="left" vertical="center"/>
    </xf>
    <xf numFmtId="49" fontId="0" fillId="10" borderId="39" xfId="0" applyNumberFormat="1" applyFill="1" applyBorder="1" applyAlignment="1">
      <alignment horizontal="left" vertical="center"/>
    </xf>
    <xf numFmtId="0" fontId="0" fillId="0" borderId="31" xfId="0" applyBorder="1" applyAlignment="1">
      <alignment horizontal="center"/>
    </xf>
    <xf numFmtId="0" fontId="0" fillId="0" borderId="0" xfId="0" applyAlignment="1">
      <alignment horizontal="center"/>
    </xf>
    <xf numFmtId="0" fontId="0" fillId="0" borderId="32" xfId="0" applyBorder="1" applyAlignment="1">
      <alignment horizontal="center"/>
    </xf>
    <xf numFmtId="0" fontId="0" fillId="0" borderId="43" xfId="0" applyBorder="1" applyAlignment="1">
      <alignment horizontal="center"/>
    </xf>
    <xf numFmtId="0" fontId="0" fillId="0" borderId="33" xfId="0" applyBorder="1" applyAlignment="1">
      <alignment horizontal="center"/>
    </xf>
    <xf numFmtId="0" fontId="0" fillId="0" borderId="44" xfId="0" applyBorder="1" applyAlignment="1">
      <alignment horizontal="center"/>
    </xf>
    <xf numFmtId="0" fontId="45" fillId="0" borderId="0" xfId="0" applyFont="1" applyAlignment="1">
      <alignment horizontal="left" vertical="center" wrapText="1"/>
    </xf>
    <xf numFmtId="0" fontId="27" fillId="2" borderId="0" xfId="0" applyFont="1" applyFill="1" applyAlignment="1">
      <alignment horizontal="center" vertical="center" wrapText="1"/>
    </xf>
    <xf numFmtId="0" fontId="27" fillId="2" borderId="21"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12">
    <cellStyle name="Dårlig 2" xfId="9" xr:uid="{2E5007EF-33B7-446D-AF30-8F1AF98E4FA6}"/>
    <cellStyle name="God 2" xfId="11" xr:uid="{AD64A638-A6CA-4F49-A49A-B5A0270C0600}"/>
    <cellStyle name="Good" xfId="10" xr:uid="{2715A16E-07DB-451B-8A87-C6C97C121E90}"/>
    <cellStyle name="Hyperkobling" xfId="2" builtinId="8"/>
    <cellStyle name="Komma 2" xfId="3" xr:uid="{A98C7868-299F-467E-B3B9-2EDB2991AACD}"/>
    <cellStyle name="Komma 2 2" xfId="4" xr:uid="{E06F05E8-E543-46D9-8B71-625DD66AD689}"/>
    <cellStyle name="Komma 3" xfId="7" xr:uid="{1864FF27-4F95-4C2D-A7A8-1BF55F4461E1}"/>
    <cellStyle name="Komma 7" xfId="8" xr:uid="{1C5FA1FE-1807-497B-82E8-BFBBFBB6FEA9}"/>
    <cellStyle name="Normal" xfId="0" builtinId="0"/>
    <cellStyle name="Normal 2" xfId="5" xr:uid="{B8E09B20-D264-48F6-ABEB-12C584479651}"/>
    <cellStyle name="Nøytral 2" xfId="6" xr:uid="{4224EB0A-BAC0-448E-8F43-E62C5A8913DC}"/>
    <cellStyle name="Pros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4.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finansnorge.no/tema/statistikk-og-analyse/bank/omf/" TargetMode="External"/></Relationships>
</file>

<file path=xl/drawings/drawing1.xml><?xml version="1.0" encoding="utf-8"?>
<xdr:wsDr xmlns:xdr="http://schemas.openxmlformats.org/drawingml/2006/spreadsheetDrawing" xmlns:a="http://schemas.openxmlformats.org/drawingml/2006/main">
  <xdr:oneCellAnchor>
    <xdr:from>
      <xdr:col>2</xdr:col>
      <xdr:colOff>342900</xdr:colOff>
      <xdr:row>10</xdr:row>
      <xdr:rowOff>190500</xdr:rowOff>
    </xdr:from>
    <xdr:ext cx="184731" cy="264560"/>
    <xdr:sp macro="" textlink="">
      <xdr:nvSpPr>
        <xdr:cNvPr id="2" name="TekstSylinder 1">
          <a:extLst>
            <a:ext uri="{FF2B5EF4-FFF2-40B4-BE49-F238E27FC236}">
              <a16:creationId xmlns:a16="http://schemas.microsoft.com/office/drawing/2014/main" id="{5BA1B734-7719-4FD6-80A3-2CB61379FFB1}"/>
            </a:ext>
          </a:extLst>
        </xdr:cNvPr>
        <xdr:cNvSpPr txBox="1"/>
      </xdr:nvSpPr>
      <xdr:spPr>
        <a:xfrm>
          <a:off x="1682813" y="30332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6</xdr:col>
      <xdr:colOff>142874</xdr:colOff>
      <xdr:row>33</xdr:row>
      <xdr:rowOff>11906</xdr:rowOff>
    </xdr:from>
    <xdr:to>
      <xdr:col>10</xdr:col>
      <xdr:colOff>333523</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29DB8487-EEC6-4B82-8B69-F2212135DE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49" y="6803231"/>
          <a:ext cx="2971949"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ARDE\data\Garde%20Aktiv%20Forvaltning\oddvarf1\sandnes%20investering\AKS-SI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fault-Data-Server\Avdeling\&#216;konomi\Saksbehandling\Rapportering\Kapitaldekning\3Q-2008\Kapitaldekning%203Q.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am2"/>
      <sheetName val="Diagram3"/>
      <sheetName val="AKS-94"/>
      <sheetName val="Gjeldende"/>
    </sheetNames>
    <sheetDataSet>
      <sheetData sheetId="0" refreshError="1"/>
      <sheetData sheetId="1" refreshError="1"/>
      <sheetData sheetId="2" refreshError="1">
        <row r="52">
          <cell r="D52" t="str">
            <v xml:space="preserve">      Inkl. call-opsoner skal totaleksponeringen ligge innenfor kredittrammen, dvs 20 mill utover EK.</v>
          </cell>
          <cell r="L52" t="str">
            <v>Orkla</v>
          </cell>
          <cell r="M52">
            <v>1081745</v>
          </cell>
          <cell r="N52">
            <v>0.17871449298463216</v>
          </cell>
          <cell r="O52">
            <v>116023.917</v>
          </cell>
        </row>
        <row r="53">
          <cell r="G53" t="str">
            <v>Avvik 30.09.97</v>
          </cell>
          <cell r="J53">
            <v>-450536.07</v>
          </cell>
          <cell r="L53" t="str">
            <v>Carnegie</v>
          </cell>
          <cell r="M53">
            <v>900950</v>
          </cell>
          <cell r="N53">
            <v>0.25586844547635074</v>
          </cell>
          <cell r="O53">
            <v>166113.3285</v>
          </cell>
          <cell r="P53" t="str">
            <v>Oml.hastighet</v>
          </cell>
        </row>
        <row r="54">
          <cell r="H54" t="str">
            <v xml:space="preserve">Avvik  </v>
          </cell>
          <cell r="J54">
            <v>4.3333356152288616E-3</v>
          </cell>
          <cell r="L54" t="str">
            <v>Sum</v>
          </cell>
          <cell r="M54">
            <v>-2991279.17</v>
          </cell>
          <cell r="N54">
            <v>1</v>
          </cell>
          <cell r="O54">
            <v>649213.81059999997</v>
          </cell>
          <cell r="P54">
            <v>3.6602815556795112</v>
          </cell>
        </row>
        <row r="55">
          <cell r="H55" t="str">
            <v>S T A T U S R A P P O R T       -       M A I</v>
          </cell>
          <cell r="P55">
            <v>35922.468274884261</v>
          </cell>
        </row>
        <row r="56">
          <cell r="H56" t="str">
            <v>S a n d n e s     I n v e s t e r i n g   ASA</v>
          </cell>
        </row>
        <row r="58">
          <cell r="B58" t="str">
            <v xml:space="preserve"> </v>
          </cell>
          <cell r="C58" t="str">
            <v xml:space="preserve"> BANK/TILGODEHAVENDE:</v>
          </cell>
          <cell r="L58" t="str">
            <v xml:space="preserve">  BEREGNET FORELØPIG RESULTAT  -  1998 </v>
          </cell>
          <cell r="Q58">
            <v>451066.14999999991</v>
          </cell>
        </row>
        <row r="59">
          <cell r="D59" t="str">
            <v>Handelsbanken (kassekreditt - limit 20 mill)</v>
          </cell>
          <cell r="G59">
            <v>0</v>
          </cell>
          <cell r="J59">
            <v>-18160797.91</v>
          </cell>
          <cell r="L59" t="str">
            <v xml:space="preserve">    Netto realiserte gevinster aksjer</v>
          </cell>
          <cell r="P59">
            <v>15015788.568</v>
          </cell>
          <cell r="Q59" t="str">
            <v>kost</v>
          </cell>
        </row>
        <row r="60">
          <cell r="G60">
            <v>-1152077.0799999982</v>
          </cell>
          <cell r="J60">
            <v>0</v>
          </cell>
          <cell r="L60" t="str">
            <v xml:space="preserve">    Netto realiserte gevinster opsjoner</v>
          </cell>
          <cell r="P60">
            <v>-2381393.5</v>
          </cell>
          <cell r="Q60" t="str">
            <v>salg</v>
          </cell>
        </row>
        <row r="61">
          <cell r="D61" t="str">
            <v>Betalbar skatt for 1997 - forskuddsbetalt skatt/kildeskatt</v>
          </cell>
          <cell r="J61">
            <v>-6483463</v>
          </cell>
          <cell r="L61" t="str">
            <v xml:space="preserve">    Nedskrivning av enkeltaksjer</v>
          </cell>
        </row>
        <row r="62">
          <cell r="D62" t="str">
            <v>Kassabeholdning og skattetrekkskonto</v>
          </cell>
          <cell r="G62">
            <v>-1396706.0439828541</v>
          </cell>
          <cell r="J62">
            <v>193.16999999999959</v>
          </cell>
          <cell r="L62" t="str">
            <v xml:space="preserve">    Adm.kostn./diverse utgifter/styrehon.</v>
          </cell>
          <cell r="P62">
            <v>-640370.12669504469</v>
          </cell>
          <cell r="Q62" t="str">
            <v>gev.</v>
          </cell>
        </row>
        <row r="63">
          <cell r="D63" t="str">
            <v xml:space="preserve">Diverse meglerkonti:                       </v>
          </cell>
          <cell r="E63" t="str">
            <v xml:space="preserve"> </v>
          </cell>
          <cell r="J63">
            <v>-2991279.17</v>
          </cell>
          <cell r="L63" t="str">
            <v xml:space="preserve">    Driftsresultat</v>
          </cell>
          <cell r="P63">
            <v>11994024.941304956</v>
          </cell>
        </row>
        <row r="64">
          <cell r="D64" t="str">
            <v>Krav på aksjekap./(skyldig utbytte):</v>
          </cell>
          <cell r="J64">
            <v>0</v>
          </cell>
          <cell r="L64" t="str">
            <v xml:space="preserve">    Mottatt utbytte</v>
          </cell>
          <cell r="P64">
            <v>964225</v>
          </cell>
          <cell r="Q64" t="str">
            <v>Bet. Kildeskatt - trekkes fra på øvrig betalbar</v>
          </cell>
        </row>
        <row r="65">
          <cell r="D65" t="str">
            <v>Netto påløpte kostnader-påløpte inntekter/div.gjeld/skatt/utbytte</v>
          </cell>
          <cell r="J65">
            <v>-244628.96398285578</v>
          </cell>
          <cell r="L65" t="str">
            <v xml:space="preserve">    Netto finansinntekter/(-kostnader)</v>
          </cell>
          <cell r="P65">
            <v>-222404.20728781109</v>
          </cell>
          <cell r="Q65">
            <v>3566036.8055248009</v>
          </cell>
        </row>
        <row r="66">
          <cell r="C66" t="str">
            <v xml:space="preserve">  NETTO  LIKVIDER(GJELD):</v>
          </cell>
          <cell r="J66">
            <v>-27879975.87398285</v>
          </cell>
          <cell r="L66" t="str">
            <v xml:space="preserve">    Resultat før skatt</v>
          </cell>
          <cell r="P66">
            <v>12735845.734017145</v>
          </cell>
          <cell r="Q66">
            <v>9169808.9284923449</v>
          </cell>
        </row>
        <row r="67">
          <cell r="C67" t="str">
            <v xml:space="preserve">  SUM VERDIPAPIRER TIL MARKEDSVERDI:</v>
          </cell>
          <cell r="G67">
            <v>98537.321169345116</v>
          </cell>
          <cell r="J67">
            <v>118244785.40321414</v>
          </cell>
          <cell r="L67" t="str">
            <v xml:space="preserve">    Verdiendringer 1998 (endr. kursreserver)</v>
          </cell>
          <cell r="P67">
            <v>-6177154.1204525251</v>
          </cell>
          <cell r="Q67">
            <v>5300000</v>
          </cell>
        </row>
        <row r="68">
          <cell r="C68" t="str">
            <v xml:space="preserve">  SUM EGENKAPITAL:</v>
          </cell>
          <cell r="J68">
            <v>90364809.529231295</v>
          </cell>
          <cell r="L68" t="str">
            <v xml:space="preserve">    Verdijustert resultat 1998</v>
          </cell>
          <cell r="P68">
            <v>6558691.6135646198</v>
          </cell>
          <cell r="Q68">
            <v>3869808.9284923449</v>
          </cell>
          <cell r="R68">
            <v>3152777.777777778</v>
          </cell>
        </row>
        <row r="69">
          <cell r="D69" t="str">
            <v>TOTALINDEKS PR.</v>
          </cell>
          <cell r="F69">
            <v>35922.468274884261</v>
          </cell>
          <cell r="G69">
            <v>1417.68994140625</v>
          </cell>
          <cell r="Q69">
            <v>0.57798368988168225</v>
          </cell>
        </row>
        <row r="70">
          <cell r="A70" t="str">
            <v xml:space="preserve"> </v>
          </cell>
          <cell r="Y70" t="str">
            <v>Sum</v>
          </cell>
          <cell r="AA70">
            <v>0</v>
          </cell>
          <cell r="AB70">
            <v>0</v>
          </cell>
          <cell r="AC70">
            <v>0</v>
          </cell>
        </row>
        <row r="71">
          <cell r="F71" t="str">
            <v xml:space="preserve"> </v>
          </cell>
        </row>
        <row r="72">
          <cell r="B72" t="str">
            <v xml:space="preserve"> V E R D I P A P I R P O R T E F Ø L J E</v>
          </cell>
          <cell r="K72" t="str">
            <v>(Omregnet til NOK)</v>
          </cell>
        </row>
        <row r="73">
          <cell r="E73" t="str">
            <v xml:space="preserve">    Vekting i f.h.t.</v>
          </cell>
          <cell r="G73" t="str">
            <v xml:space="preserve"> </v>
          </cell>
          <cell r="L73" t="str">
            <v>Kostpris/</v>
          </cell>
          <cell r="M73" t="str">
            <v>Kurs-</v>
          </cell>
          <cell r="N73" t="str">
            <v xml:space="preserve">Kost pr. </v>
          </cell>
          <cell r="O73" t="str">
            <v>Kursendring</v>
          </cell>
          <cell r="P73" t="str">
            <v xml:space="preserve">Kursendring </v>
          </cell>
        </row>
        <row r="74">
          <cell r="C74" t="str">
            <v>Antall</v>
          </cell>
          <cell r="E74" t="str">
            <v>Portefølje</v>
          </cell>
          <cell r="F74" t="str">
            <v>Egenkap.</v>
          </cell>
          <cell r="G74" t="str">
            <v>Kurs</v>
          </cell>
          <cell r="J74" t="str">
            <v>Markedsverdi</v>
          </cell>
          <cell r="L74" t="str">
            <v>bokført verdi</v>
          </cell>
          <cell r="M74" t="str">
            <v>reserve</v>
          </cell>
          <cell r="N74" t="str">
            <v xml:space="preserve">aksje   </v>
          </cell>
          <cell r="O74" t="str">
            <v>fra kjøp</v>
          </cell>
          <cell r="P74" t="str">
            <v>i år/fra første kjøp</v>
          </cell>
        </row>
        <row r="75">
          <cell r="B75" t="str">
            <v xml:space="preserve"> O p s j o n e r:</v>
          </cell>
        </row>
        <row r="76">
          <cell r="A76" t="str">
            <v>t</v>
          </cell>
          <cell r="C76">
            <v>-25000</v>
          </cell>
          <cell r="D76" t="str">
            <v>Ask - call 75   -  12.6.98</v>
          </cell>
          <cell r="E76">
            <v>-1.6914065116529324E-3</v>
          </cell>
          <cell r="F76">
            <v>-2.2132509440558694E-3</v>
          </cell>
          <cell r="G76">
            <v>8</v>
          </cell>
          <cell r="J76">
            <v>-200000</v>
          </cell>
          <cell r="L76">
            <v>-258562.5</v>
          </cell>
          <cell r="M76">
            <v>58562.5</v>
          </cell>
          <cell r="N76">
            <v>10.342499999999999</v>
          </cell>
          <cell r="O76">
            <v>-0.22649262750785593</v>
          </cell>
        </row>
        <row r="77">
          <cell r="A77" t="str">
            <v>s</v>
          </cell>
          <cell r="C77">
            <v>50000</v>
          </cell>
          <cell r="D77" t="str">
            <v>First Olsen T. call 37,5 - 26.11.97/25.5.98</v>
          </cell>
          <cell r="E77">
            <v>1.035986488387421E-2</v>
          </cell>
          <cell r="F77">
            <v>1.35561620323422E-2</v>
          </cell>
          <cell r="G77">
            <v>24.5</v>
          </cell>
          <cell r="J77">
            <v>1225000</v>
          </cell>
          <cell r="L77">
            <v>933074.99999999988</v>
          </cell>
          <cell r="M77">
            <v>291925.00000000012</v>
          </cell>
          <cell r="N77">
            <v>18.661499999999997</v>
          </cell>
          <cell r="O77">
            <v>0.31286338182889922</v>
          </cell>
          <cell r="P77">
            <v>-7.547169811320753E-2</v>
          </cell>
        </row>
        <row r="78">
          <cell r="E78">
            <v>8.6684583722212768E-3</v>
          </cell>
          <cell r="F78">
            <v>1.134291108828633E-2</v>
          </cell>
          <cell r="J78">
            <v>1025000</v>
          </cell>
          <cell r="L78">
            <v>674512.49999999988</v>
          </cell>
          <cell r="M78">
            <v>350487.50000000012</v>
          </cell>
          <cell r="O78">
            <v>0.51961601897666865</v>
          </cell>
        </row>
        <row r="79">
          <cell r="B79" t="str">
            <v xml:space="preserve"> B ø r s n o t e r t e   a k s j e r:</v>
          </cell>
        </row>
        <row r="80">
          <cell r="A80" t="str">
            <v>i</v>
          </cell>
          <cell r="C80">
            <v>50000</v>
          </cell>
          <cell r="D80" t="str">
            <v>Kverneland</v>
          </cell>
          <cell r="E80">
            <v>8.4570325582646613E-2</v>
          </cell>
          <cell r="F80">
            <v>0.11066254720279348</v>
          </cell>
          <cell r="G80">
            <v>200</v>
          </cell>
          <cell r="J80">
            <v>10000000</v>
          </cell>
          <cell r="L80">
            <v>7054148.6535</v>
          </cell>
          <cell r="M80">
            <v>2945851.3465</v>
          </cell>
          <cell r="N80">
            <v>141.08297307000001</v>
          </cell>
          <cell r="O80">
            <v>0.41760551006227814</v>
          </cell>
          <cell r="P80">
            <v>0.60000000000000009</v>
          </cell>
        </row>
        <row r="81">
          <cell r="A81" t="str">
            <v>t</v>
          </cell>
          <cell r="C81">
            <v>100000</v>
          </cell>
          <cell r="D81" t="str">
            <v>Ask</v>
          </cell>
          <cell r="E81">
            <v>6.6810557210290833E-2</v>
          </cell>
          <cell r="F81">
            <v>8.7423412290206851E-2</v>
          </cell>
          <cell r="G81">
            <v>79</v>
          </cell>
          <cell r="J81">
            <v>7900000</v>
          </cell>
          <cell r="L81">
            <v>7091678.0666666664</v>
          </cell>
          <cell r="M81">
            <v>808321.93333333358</v>
          </cell>
          <cell r="N81">
            <v>70.916780666666668</v>
          </cell>
          <cell r="O81">
            <v>0.11398175801757351</v>
          </cell>
          <cell r="P81">
            <v>0.20610687022900764</v>
          </cell>
        </row>
        <row r="82">
          <cell r="A82" t="str">
            <v>t</v>
          </cell>
          <cell r="C82">
            <v>400000</v>
          </cell>
          <cell r="D82" t="str">
            <v>Stento</v>
          </cell>
          <cell r="E82">
            <v>6.5964853954464359E-2</v>
          </cell>
          <cell r="F82">
            <v>8.6316786818178906E-2</v>
          </cell>
          <cell r="G82">
            <v>19.5</v>
          </cell>
          <cell r="J82">
            <v>7800000</v>
          </cell>
          <cell r="L82">
            <v>6952131.2783500003</v>
          </cell>
          <cell r="M82">
            <v>847868.72164999973</v>
          </cell>
          <cell r="N82">
            <v>17.380328195875002</v>
          </cell>
          <cell r="O82">
            <v>0.12195809999882951</v>
          </cell>
          <cell r="P82">
            <v>0.25</v>
          </cell>
        </row>
        <row r="83">
          <cell r="A83" t="str">
            <v>i</v>
          </cell>
          <cell r="C83">
            <v>25000</v>
          </cell>
          <cell r="D83" t="str">
            <v>Tomra</v>
          </cell>
          <cell r="E83">
            <v>5.0742195349587967E-2</v>
          </cell>
          <cell r="F83">
            <v>6.6397528321676086E-2</v>
          </cell>
          <cell r="G83">
            <v>240</v>
          </cell>
          <cell r="J83">
            <v>6000000</v>
          </cell>
          <cell r="L83">
            <v>5486109.0999999996</v>
          </cell>
          <cell r="M83">
            <v>513890.90000000037</v>
          </cell>
          <cell r="N83">
            <v>219.44436399999998</v>
          </cell>
          <cell r="O83">
            <v>9.3671286996461739E-2</v>
          </cell>
          <cell r="P83">
            <v>0.14832535885167464</v>
          </cell>
        </row>
        <row r="84">
          <cell r="A84" t="str">
            <v>o</v>
          </cell>
          <cell r="C84">
            <v>150000</v>
          </cell>
          <cell r="D84" t="str">
            <v>Solstad Offshore</v>
          </cell>
          <cell r="E84">
            <v>5.0234771460430948E-2</v>
          </cell>
          <cell r="F84">
            <v>6.5733550505594623E-2</v>
          </cell>
          <cell r="G84">
            <v>39.599998474121094</v>
          </cell>
          <cell r="J84">
            <v>5939999.7711181641</v>
          </cell>
          <cell r="L84">
            <v>5780817.7689999994</v>
          </cell>
          <cell r="M84">
            <v>159182.00211816467</v>
          </cell>
          <cell r="N84">
            <v>38.53878512666666</v>
          </cell>
          <cell r="O84">
            <v>2.7536242877571442E-2</v>
          </cell>
          <cell r="P84">
            <v>-1.0000038146972701E-2</v>
          </cell>
        </row>
        <row r="85">
          <cell r="A85" t="str">
            <v>tr</v>
          </cell>
          <cell r="C85">
            <v>175000</v>
          </cell>
          <cell r="D85" t="str">
            <v>NCL</v>
          </cell>
          <cell r="E85">
            <v>4.9579353372826575E-2</v>
          </cell>
          <cell r="F85">
            <v>6.4875918297637669E-2</v>
          </cell>
          <cell r="G85">
            <v>33.5</v>
          </cell>
          <cell r="J85">
            <v>5862500</v>
          </cell>
          <cell r="L85">
            <v>4785071.1999999993</v>
          </cell>
          <cell r="M85">
            <v>1077428.8000000007</v>
          </cell>
          <cell r="N85">
            <v>27.343263999999994</v>
          </cell>
          <cell r="O85">
            <v>0.22516463286899491</v>
          </cell>
          <cell r="P85">
            <v>0.26893939393939403</v>
          </cell>
        </row>
        <row r="86">
          <cell r="A86" t="str">
            <v>t</v>
          </cell>
          <cell r="C86">
            <v>153500</v>
          </cell>
          <cell r="D86" t="str">
            <v>EDB</v>
          </cell>
          <cell r="E86">
            <v>4.673356191697052E-2</v>
          </cell>
          <cell r="F86">
            <v>6.1152123584263675E-2</v>
          </cell>
          <cell r="G86">
            <v>36</v>
          </cell>
          <cell r="J86">
            <v>5526000</v>
          </cell>
          <cell r="L86">
            <v>4677550.68</v>
          </cell>
          <cell r="M86">
            <v>848449.3200000003</v>
          </cell>
          <cell r="N86">
            <v>30.472642866449508</v>
          </cell>
          <cell r="O86">
            <v>0.18138752053029608</v>
          </cell>
          <cell r="P86">
            <v>0.22033898305084754</v>
          </cell>
        </row>
        <row r="87">
          <cell r="A87" t="str">
            <v>o</v>
          </cell>
          <cell r="C87">
            <v>25000</v>
          </cell>
          <cell r="D87" t="str">
            <v>Søndenfjeldske</v>
          </cell>
          <cell r="E87">
            <v>3.8690923954060825E-2</v>
          </cell>
          <cell r="F87">
            <v>5.0628115345278016E-2</v>
          </cell>
          <cell r="G87">
            <v>183</v>
          </cell>
          <cell r="J87">
            <v>4575000</v>
          </cell>
          <cell r="L87">
            <v>3175042.8739999994</v>
          </cell>
          <cell r="M87">
            <v>1399957.1260000006</v>
          </cell>
          <cell r="N87">
            <v>127.00171495999997</v>
          </cell>
          <cell r="O87">
            <v>0.44092542417743769</v>
          </cell>
          <cell r="P87">
            <v>0.18831168831168821</v>
          </cell>
        </row>
        <row r="88">
          <cell r="A88" t="str">
            <v>t</v>
          </cell>
          <cell r="C88">
            <v>25000</v>
          </cell>
          <cell r="D88" t="str">
            <v>Netcom</v>
          </cell>
          <cell r="E88">
            <v>3.9113775581974063E-2</v>
          </cell>
          <cell r="F88">
            <v>5.1181428081291981E-2</v>
          </cell>
          <cell r="G88">
            <v>185</v>
          </cell>
          <cell r="J88">
            <v>4625000</v>
          </cell>
          <cell r="L88">
            <v>3991940</v>
          </cell>
          <cell r="M88">
            <v>633060</v>
          </cell>
          <cell r="N88">
            <v>159.67760000000001</v>
          </cell>
          <cell r="O88">
            <v>0.15858454786394585</v>
          </cell>
          <cell r="P88">
            <v>3.3519553072625774E-2</v>
          </cell>
        </row>
        <row r="89">
          <cell r="A89" t="str">
            <v>f</v>
          </cell>
          <cell r="C89">
            <v>100000</v>
          </cell>
          <cell r="D89" t="str">
            <v>Finansbanken</v>
          </cell>
          <cell r="E89">
            <v>3.3236137308759739E-2</v>
          </cell>
          <cell r="F89">
            <v>4.3490380206409607E-2</v>
          </cell>
          <cell r="G89">
            <v>39.299999237060547</v>
          </cell>
          <cell r="J89">
            <v>3929999.9237060547</v>
          </cell>
          <cell r="L89">
            <v>3837213.5619999999</v>
          </cell>
          <cell r="M89">
            <v>92786.361706054769</v>
          </cell>
          <cell r="N89">
            <v>38.372135620000002</v>
          </cell>
          <cell r="O89">
            <v>2.4180661359305071E-2</v>
          </cell>
          <cell r="P89">
            <v>4.7999979654947955E-2</v>
          </cell>
        </row>
        <row r="90">
          <cell r="A90" t="str">
            <v>t</v>
          </cell>
          <cell r="C90">
            <v>20000</v>
          </cell>
          <cell r="D90" t="str">
            <v>VMetro</v>
          </cell>
          <cell r="E90">
            <v>2.926133265159573E-2</v>
          </cell>
          <cell r="F90">
            <v>3.8289241332166546E-2</v>
          </cell>
          <cell r="G90">
            <v>173</v>
          </cell>
          <cell r="J90">
            <v>3460000</v>
          </cell>
          <cell r="L90">
            <v>2712376.25</v>
          </cell>
          <cell r="M90">
            <v>747623.75</v>
          </cell>
          <cell r="N90">
            <v>135.61881249999999</v>
          </cell>
          <cell r="O90">
            <v>0.27563423400422415</v>
          </cell>
          <cell r="P90">
            <v>0.15333333333333332</v>
          </cell>
        </row>
        <row r="91">
          <cell r="A91" t="str">
            <v>o</v>
          </cell>
          <cell r="C91">
            <v>20000</v>
          </cell>
          <cell r="D91" t="str">
            <v>Nopec</v>
          </cell>
          <cell r="E91">
            <v>2.0466018791000479E-2</v>
          </cell>
          <cell r="F91">
            <v>2.678033642307602E-2</v>
          </cell>
          <cell r="G91">
            <v>121</v>
          </cell>
          <cell r="J91">
            <v>2420000</v>
          </cell>
          <cell r="L91">
            <v>2487439.9999999995</v>
          </cell>
          <cell r="M91">
            <v>-67439.999999999534</v>
          </cell>
          <cell r="N91">
            <v>124.37199999999997</v>
          </cell>
          <cell r="O91">
            <v>-2.7112211751841069E-2</v>
          </cell>
          <cell r="P91">
            <v>-2.4193548387096753E-2</v>
          </cell>
        </row>
        <row r="92">
          <cell r="A92" t="str">
            <v>t</v>
          </cell>
          <cell r="C92">
            <v>140000</v>
          </cell>
          <cell r="D92" t="str">
            <v>TTI Holding Inc</v>
          </cell>
          <cell r="E92">
            <v>1.9535745209591369E-2</v>
          </cell>
          <cell r="F92">
            <v>2.5563048403845292E-2</v>
          </cell>
          <cell r="G92">
            <v>16.5</v>
          </cell>
          <cell r="J92">
            <v>2310000</v>
          </cell>
          <cell r="L92">
            <v>2199840</v>
          </cell>
          <cell r="M92">
            <v>110160</v>
          </cell>
          <cell r="N92">
            <v>15.713142857142858</v>
          </cell>
          <cell r="O92">
            <v>5.007636919048658E-2</v>
          </cell>
          <cell r="P92">
            <v>0.10000000000000009</v>
          </cell>
        </row>
        <row r="93">
          <cell r="A93" t="str">
            <v>i</v>
          </cell>
          <cell r="C93">
            <v>2500000</v>
          </cell>
          <cell r="D93" t="str">
            <v>Alphatron Ind.</v>
          </cell>
          <cell r="E93">
            <v>1.9451175236863617E-2</v>
          </cell>
          <cell r="F93">
            <v>2.5452386318362628E-2</v>
          </cell>
          <cell r="G93">
            <v>0.92000001668930054</v>
          </cell>
          <cell r="J93">
            <v>2300000.0417232513</v>
          </cell>
          <cell r="L93">
            <v>4225924.57235</v>
          </cell>
          <cell r="M93">
            <v>-1925924.5306267487</v>
          </cell>
          <cell r="N93">
            <v>1.69036982894</v>
          </cell>
          <cell r="O93">
            <v>-0.45574039423892482</v>
          </cell>
          <cell r="P93">
            <v>-0.15596328744100874</v>
          </cell>
        </row>
        <row r="94">
          <cell r="A94" t="str">
            <v>a</v>
          </cell>
          <cell r="C94">
            <v>67500</v>
          </cell>
          <cell r="D94" t="str">
            <v>Norsk Lotteridrift</v>
          </cell>
          <cell r="E94">
            <v>1.6840066081644508E-2</v>
          </cell>
          <cell r="F94">
            <v>2.203567971175625E-2</v>
          </cell>
          <cell r="G94">
            <v>29.5</v>
          </cell>
          <cell r="J94">
            <v>1991250</v>
          </cell>
          <cell r="L94">
            <v>2090425.1177999997</v>
          </cell>
          <cell r="M94">
            <v>-99175.117799999658</v>
          </cell>
          <cell r="N94">
            <v>30.969261004444441</v>
          </cell>
          <cell r="O94">
            <v>-4.7442559389246769E-2</v>
          </cell>
          <cell r="P94">
            <v>-3.2786885245901676E-2</v>
          </cell>
        </row>
        <row r="95">
          <cell r="A95" t="str">
            <v>o</v>
          </cell>
          <cell r="C95">
            <v>75000</v>
          </cell>
          <cell r="D95" t="str">
            <v>Nothern Offshore</v>
          </cell>
          <cell r="E95">
            <v>1.7125490930485938E-2</v>
          </cell>
          <cell r="F95">
            <v>2.2409165808565678E-2</v>
          </cell>
          <cell r="G95">
            <v>27</v>
          </cell>
          <cell r="H95">
            <v>6.976860666666667</v>
          </cell>
          <cell r="J95">
            <v>2025000</v>
          </cell>
          <cell r="L95">
            <v>2106300</v>
          </cell>
          <cell r="M95">
            <v>-81300</v>
          </cell>
          <cell r="N95">
            <v>28.084</v>
          </cell>
          <cell r="O95">
            <v>-3.859849024355505E-2</v>
          </cell>
          <cell r="P95">
            <v>-3.5714285714285698E-2</v>
          </cell>
        </row>
        <row r="96">
          <cell r="A96" t="str">
            <v>m</v>
          </cell>
          <cell r="C96">
            <v>150000</v>
          </cell>
          <cell r="D96" t="str">
            <v>Media Holding</v>
          </cell>
          <cell r="E96">
            <v>1.3319826279266842E-2</v>
          </cell>
          <cell r="F96">
            <v>1.7429351184439973E-2</v>
          </cell>
          <cell r="G96">
            <v>10.5</v>
          </cell>
          <cell r="J96">
            <v>1575000</v>
          </cell>
          <cell r="L96">
            <v>2587315.4999999995</v>
          </cell>
          <cell r="M96">
            <v>-1012315.4999999995</v>
          </cell>
          <cell r="N96">
            <v>17.248769999999997</v>
          </cell>
          <cell r="O96">
            <v>-0.39126094208456591</v>
          </cell>
          <cell r="P96">
            <v>0.16666666666666674</v>
          </cell>
        </row>
        <row r="97">
          <cell r="A97" t="str">
            <v>t</v>
          </cell>
          <cell r="C97">
            <v>43300.333333333336</v>
          </cell>
          <cell r="D97" t="str">
            <v>Agresso</v>
          </cell>
          <cell r="E97">
            <v>1.1718154521078803E-2</v>
          </cell>
          <cell r="F97">
            <v>1.5333520580469415E-2</v>
          </cell>
          <cell r="G97">
            <v>32</v>
          </cell>
          <cell r="J97">
            <v>1385610.6666666667</v>
          </cell>
          <cell r="L97">
            <v>1342300</v>
          </cell>
          <cell r="M97">
            <v>43310.666666666744</v>
          </cell>
          <cell r="N97">
            <v>30.999761356725504</v>
          </cell>
          <cell r="O97">
            <v>3.2266011075517208E-2</v>
          </cell>
          <cell r="P97">
            <v>3.2258064516129004E-2</v>
          </cell>
        </row>
        <row r="98">
          <cell r="E98">
            <v>0.67474287129625188</v>
          </cell>
          <cell r="F98">
            <v>0.85858429551036874</v>
          </cell>
          <cell r="J98">
            <v>78325350.51856041</v>
          </cell>
          <cell r="L98">
            <v>70514588.583666667</v>
          </cell>
          <cell r="M98">
            <v>7810761.9348937441</v>
          </cell>
          <cell r="O98">
            <v>0.11076802817371829</v>
          </cell>
        </row>
        <row r="99">
          <cell r="B99" t="str">
            <v xml:space="preserve"> U n o t e r t e   a k s j e r:</v>
          </cell>
          <cell r="E99">
            <v>0.67339426539353964</v>
          </cell>
          <cell r="F99">
            <v>0.88115452041601261</v>
          </cell>
          <cell r="J99">
            <v>79625360.403214142</v>
          </cell>
          <cell r="L99">
            <v>72583624.623666674</v>
          </cell>
          <cell r="M99">
            <v>7041735.7795474743</v>
          </cell>
          <cell r="O99">
            <v>9.7015488218694448E-2</v>
          </cell>
        </row>
        <row r="100">
          <cell r="A100" t="str">
            <v>t</v>
          </cell>
          <cell r="B100" t="str">
            <v xml:space="preserve"> U n o t e r t e   a k s j e r:</v>
          </cell>
          <cell r="C100">
            <v>24100</v>
          </cell>
          <cell r="D100" t="str">
            <v>Applied Plasma Physics</v>
          </cell>
          <cell r="E100">
            <v>4.9826942895745005E-2</v>
          </cell>
          <cell r="F100" t="str">
            <v>Reduser i unoterte, kvote overskredet!</v>
          </cell>
          <cell r="G100">
            <v>240</v>
          </cell>
          <cell r="J100">
            <v>5784000</v>
          </cell>
          <cell r="L100">
            <v>4162750.9</v>
          </cell>
          <cell r="M100">
            <v>1621249.1</v>
          </cell>
          <cell r="N100">
            <v>172.7282531120332</v>
          </cell>
          <cell r="O100">
            <v>0.38946579772524947</v>
          </cell>
          <cell r="P100">
            <v>0.45454545454545459</v>
          </cell>
        </row>
        <row r="101">
          <cell r="A101" t="str">
            <v>t</v>
          </cell>
          <cell r="C101">
            <v>24100</v>
          </cell>
          <cell r="D101" t="str">
            <v>Applied Plasma Physics</v>
          </cell>
          <cell r="E101">
            <v>4.8915476317002805E-2</v>
          </cell>
          <cell r="F101">
            <v>6.4007217302095742E-2</v>
          </cell>
          <cell r="G101">
            <v>240</v>
          </cell>
          <cell r="J101">
            <v>5784000</v>
          </cell>
          <cell r="L101">
            <v>4162750.9</v>
          </cell>
          <cell r="M101">
            <v>1621249.1</v>
          </cell>
          <cell r="N101">
            <v>172.7282531120332</v>
          </cell>
          <cell r="O101">
            <v>0.38946579772524947</v>
          </cell>
          <cell r="P101">
            <v>0.45454545454545459</v>
          </cell>
        </row>
        <row r="102">
          <cell r="A102" t="str">
            <v>tr</v>
          </cell>
          <cell r="C102">
            <v>40000</v>
          </cell>
          <cell r="D102" t="str">
            <v>Troms Fylkes Dampskipsselskap</v>
          </cell>
          <cell r="E102">
            <v>4.3976569302976241E-2</v>
          </cell>
          <cell r="F102">
            <v>5.7544524545452606E-2</v>
          </cell>
          <cell r="G102">
            <v>130</v>
          </cell>
          <cell r="J102">
            <v>5200000</v>
          </cell>
          <cell r="L102">
            <v>3203630.8499999996</v>
          </cell>
          <cell r="M102">
            <v>1996369.1500000004</v>
          </cell>
          <cell r="N102">
            <v>80.090771249999989</v>
          </cell>
          <cell r="O102">
            <v>0.623158298653542</v>
          </cell>
          <cell r="P102">
            <v>0.20930232558139528</v>
          </cell>
        </row>
        <row r="103">
          <cell r="A103" t="str">
            <v>t</v>
          </cell>
          <cell r="C103">
            <v>150000</v>
          </cell>
          <cell r="D103" t="str">
            <v>ADB Systemer</v>
          </cell>
          <cell r="E103">
            <v>4.3130866047149774E-2</v>
          </cell>
          <cell r="F103">
            <v>5.6437899073424676E-2</v>
          </cell>
          <cell r="G103">
            <v>34</v>
          </cell>
          <cell r="J103">
            <v>5100000</v>
          </cell>
          <cell r="L103">
            <v>4802364</v>
          </cell>
          <cell r="M103">
            <v>297636</v>
          </cell>
          <cell r="N103">
            <v>32.01576</v>
          </cell>
          <cell r="O103">
            <v>6.1976976339152966E-2</v>
          </cell>
          <cell r="P103">
            <v>-2.8571428571428581E-2</v>
          </cell>
        </row>
        <row r="104">
          <cell r="A104" t="str">
            <v>o</v>
          </cell>
          <cell r="C104">
            <v>2000</v>
          </cell>
          <cell r="D104" t="str">
            <v>West-Lab</v>
          </cell>
          <cell r="E104">
            <v>2.1142581395661653E-2</v>
          </cell>
          <cell r="F104">
            <v>2.7665636800698369E-2</v>
          </cell>
          <cell r="G104">
            <v>1250</v>
          </cell>
          <cell r="J104">
            <v>2500000</v>
          </cell>
          <cell r="L104">
            <v>2000000</v>
          </cell>
          <cell r="M104">
            <v>500000</v>
          </cell>
          <cell r="N104">
            <v>1000</v>
          </cell>
          <cell r="O104">
            <v>0.25</v>
          </cell>
          <cell r="P104">
            <v>0.25</v>
          </cell>
        </row>
        <row r="105">
          <cell r="A105" t="str">
            <v>i</v>
          </cell>
          <cell r="C105">
            <v>20000</v>
          </cell>
          <cell r="D105" t="str">
            <v>Stavdal Maskinutleie</v>
          </cell>
          <cell r="E105">
            <v>0</v>
          </cell>
          <cell r="F105">
            <v>0</v>
          </cell>
          <cell r="G105">
            <v>170</v>
          </cell>
          <cell r="J105">
            <v>1632000</v>
          </cell>
          <cell r="L105">
            <v>1666928.3999999997</v>
          </cell>
          <cell r="M105">
            <v>-34928.399999999674</v>
          </cell>
          <cell r="N105">
            <v>175.46614736842102</v>
          </cell>
          <cell r="O105">
            <v>-2.095374942319039E-2</v>
          </cell>
          <cell r="P105">
            <v>1.1904761904761862E-2</v>
          </cell>
        </row>
        <row r="106">
          <cell r="A106" t="str">
            <v>t</v>
          </cell>
          <cell r="C106">
            <v>100000</v>
          </cell>
          <cell r="D106" t="str">
            <v>Comuniq</v>
          </cell>
          <cell r="E106">
            <v>2.7908207442273382E-2</v>
          </cell>
          <cell r="F106">
            <v>3.6518640576921849E-2</v>
          </cell>
          <cell r="G106">
            <v>33</v>
          </cell>
          <cell r="J106">
            <v>3300000</v>
          </cell>
          <cell r="L106">
            <v>4249759</v>
          </cell>
          <cell r="M106">
            <v>-949759</v>
          </cell>
          <cell r="N106">
            <v>42.497590000000002</v>
          </cell>
          <cell r="O106">
            <v>-0.2234853788179518</v>
          </cell>
          <cell r="P106">
            <v>-0.17500000000000004</v>
          </cell>
        </row>
        <row r="107">
          <cell r="A107" t="str">
            <v>t</v>
          </cell>
          <cell r="C107">
            <v>10000</v>
          </cell>
          <cell r="D107" t="str">
            <v>Netnet  (SEK)</v>
          </cell>
          <cell r="E107">
            <v>1.4207814697884631E-2</v>
          </cell>
          <cell r="F107">
            <v>1.8591307930069304E-2</v>
          </cell>
          <cell r="G107">
            <v>175</v>
          </cell>
          <cell r="J107">
            <v>1680000</v>
          </cell>
          <cell r="L107">
            <v>1666928.3999999997</v>
          </cell>
          <cell r="M107">
            <v>13071.600000000326</v>
          </cell>
          <cell r="N107">
            <v>175.46614736842102</v>
          </cell>
          <cell r="O107">
            <v>7.8417285349510688E-3</v>
          </cell>
          <cell r="P107">
            <v>4.1666666666666741E-2</v>
          </cell>
        </row>
        <row r="108">
          <cell r="A108" t="str">
            <v>t</v>
          </cell>
          <cell r="C108">
            <v>70000</v>
          </cell>
          <cell r="D108" t="str">
            <v>Pride</v>
          </cell>
          <cell r="E108">
            <v>1.1839845581570526E-2</v>
          </cell>
          <cell r="F108">
            <v>1.5492756608391087E-2</v>
          </cell>
          <cell r="G108">
            <v>20</v>
          </cell>
          <cell r="J108">
            <v>1400000</v>
          </cell>
          <cell r="L108">
            <v>1389154.9999999998</v>
          </cell>
          <cell r="M108">
            <v>10845.000000000233</v>
          </cell>
          <cell r="N108">
            <v>19.845071428571426</v>
          </cell>
          <cell r="O108">
            <v>7.8069041971559937E-3</v>
          </cell>
          <cell r="P108">
            <v>5.2631578947368363E-2</v>
          </cell>
        </row>
        <row r="109">
          <cell r="A109" t="str">
            <v>t</v>
          </cell>
          <cell r="C109">
            <v>25000</v>
          </cell>
          <cell r="D109" t="str">
            <v>Datatjenester</v>
          </cell>
          <cell r="E109">
            <v>1.0782716511787444E-2</v>
          </cell>
          <cell r="F109">
            <v>1.4109474768356169E-2</v>
          </cell>
          <cell r="G109">
            <v>51</v>
          </cell>
          <cell r="J109">
            <v>1275000</v>
          </cell>
          <cell r="L109">
            <v>942479.99999999988</v>
          </cell>
          <cell r="M109">
            <v>332520.00000000012</v>
          </cell>
          <cell r="N109">
            <v>37.699199999999998</v>
          </cell>
          <cell r="O109">
            <v>0.35281385281385297</v>
          </cell>
          <cell r="P109">
            <v>2.0000000000000018E-2</v>
          </cell>
        </row>
        <row r="110">
          <cell r="A110" t="str">
            <v>t</v>
          </cell>
          <cell r="C110">
            <v>20000</v>
          </cell>
          <cell r="D110" t="str">
            <v>Tele1 Europe</v>
          </cell>
          <cell r="E110">
            <v>1.048672037224818E-2</v>
          </cell>
          <cell r="F110">
            <v>1.3722155853146392E-2</v>
          </cell>
          <cell r="G110">
            <v>62</v>
          </cell>
          <cell r="J110">
            <v>1240000</v>
          </cell>
          <cell r="L110">
            <v>802399.99999999988</v>
          </cell>
          <cell r="M110">
            <v>437600.00000000012</v>
          </cell>
          <cell r="N110">
            <v>40.119999999999997</v>
          </cell>
          <cell r="O110">
            <v>0.54536390827517467</v>
          </cell>
          <cell r="P110">
            <v>0.55000000000000004</v>
          </cell>
        </row>
        <row r="111">
          <cell r="A111" t="str">
            <v>i</v>
          </cell>
          <cell r="C111">
            <v>7500</v>
          </cell>
          <cell r="D111" t="str">
            <v>Simo Invest</v>
          </cell>
          <cell r="E111">
            <v>8.2456067443080448E-3</v>
          </cell>
          <cell r="F111">
            <v>1.0789598352272363E-2</v>
          </cell>
          <cell r="G111">
            <v>130</v>
          </cell>
          <cell r="J111">
            <v>975000</v>
          </cell>
          <cell r="L111">
            <v>742500</v>
          </cell>
          <cell r="M111">
            <v>232500</v>
          </cell>
          <cell r="N111">
            <v>99</v>
          </cell>
          <cell r="O111">
            <v>0.31313131313131315</v>
          </cell>
          <cell r="P111">
            <v>0</v>
          </cell>
        </row>
        <row r="112">
          <cell r="A112" t="str">
            <v>t</v>
          </cell>
          <cell r="C112">
            <v>20000</v>
          </cell>
          <cell r="D112" t="str">
            <v>Digital Contact International</v>
          </cell>
          <cell r="E112">
            <v>6.7656260466117295E-3</v>
          </cell>
          <cell r="F112">
            <v>8.8530037762234778E-3</v>
          </cell>
          <cell r="G112">
            <v>40</v>
          </cell>
          <cell r="J112">
            <v>800000</v>
          </cell>
          <cell r="L112">
            <v>520000</v>
          </cell>
          <cell r="M112">
            <v>280000</v>
          </cell>
          <cell r="N112">
            <v>26</v>
          </cell>
          <cell r="O112">
            <v>0.53846153846153844</v>
          </cell>
          <cell r="P112">
            <v>0</v>
          </cell>
        </row>
        <row r="113">
          <cell r="A113" t="str">
            <v>i</v>
          </cell>
          <cell r="C113">
            <v>40000</v>
          </cell>
          <cell r="D113" t="str">
            <v>Fritzøe Cellulose</v>
          </cell>
          <cell r="E113">
            <v>5.0742195349587965E-3</v>
          </cell>
          <cell r="F113">
            <v>6.6397528321676088E-3</v>
          </cell>
          <cell r="G113">
            <v>15</v>
          </cell>
          <cell r="J113">
            <v>600000</v>
          </cell>
          <cell r="L113">
            <v>742219.99999999988</v>
          </cell>
          <cell r="M113">
            <v>-142219.99999999988</v>
          </cell>
          <cell r="N113">
            <v>18.555499999999999</v>
          </cell>
          <cell r="O113">
            <v>-0.19161434615073686</v>
          </cell>
          <cell r="P113">
            <v>0</v>
          </cell>
        </row>
        <row r="114">
          <cell r="A114" t="str">
            <v>t</v>
          </cell>
          <cell r="C114">
            <v>364425</v>
          </cell>
          <cell r="D114" t="str">
            <v>TransiNor</v>
          </cell>
          <cell r="E114">
            <v>3.0819540900455995E-3</v>
          </cell>
          <cell r="F114">
            <v>4.0328198764378017E-3</v>
          </cell>
          <cell r="G114">
            <v>1</v>
          </cell>
          <cell r="J114">
            <v>364425</v>
          </cell>
          <cell r="L114">
            <v>1556259.25</v>
          </cell>
          <cell r="M114">
            <v>-1191834.25</v>
          </cell>
          <cell r="N114">
            <v>4.2704513960348498</v>
          </cell>
          <cell r="O114">
            <v>-0.76583271713887002</v>
          </cell>
          <cell r="P114">
            <v>-0.5</v>
          </cell>
        </row>
        <row r="115">
          <cell r="A115" t="str">
            <v>t</v>
          </cell>
          <cell r="C115">
            <v>20000</v>
          </cell>
          <cell r="D115" t="str">
            <v>Scandinavian Group</v>
          </cell>
          <cell r="E115">
            <v>1.6914065116529324E-3</v>
          </cell>
          <cell r="F115">
            <v>2.2132509440558694E-3</v>
          </cell>
          <cell r="G115">
            <v>10</v>
          </cell>
          <cell r="J115">
            <v>200000</v>
          </cell>
          <cell r="L115">
            <v>1009224</v>
          </cell>
          <cell r="M115">
            <v>-809224</v>
          </cell>
          <cell r="N115">
            <v>50.461199999999998</v>
          </cell>
          <cell r="O115">
            <v>-0.80182793908983541</v>
          </cell>
          <cell r="P115">
            <v>0</v>
          </cell>
        </row>
        <row r="116">
          <cell r="B116" t="str">
            <v xml:space="preserve"> A n l e g g s a k s j e r / u n o t e r t e:</v>
          </cell>
          <cell r="M116">
            <v>0</v>
          </cell>
        </row>
        <row r="117">
          <cell r="A117" t="str">
            <v>t</v>
          </cell>
          <cell r="C117">
            <v>30000</v>
          </cell>
          <cell r="D117" t="str">
            <v>Mjølner Multimedia</v>
          </cell>
          <cell r="E117">
            <v>0.25724961059613177</v>
          </cell>
          <cell r="F117">
            <v>0.3366180392397134</v>
          </cell>
          <cell r="G117">
            <v>130</v>
          </cell>
          <cell r="J117">
            <v>30418425</v>
          </cell>
          <cell r="L117">
            <v>27789671.399999999</v>
          </cell>
          <cell r="M117">
            <v>2628753.6000000006</v>
          </cell>
          <cell r="N117">
            <v>100</v>
          </cell>
          <cell r="O117">
            <v>9.4594626980727833E-2</v>
          </cell>
          <cell r="P117">
            <v>4.0000000000000036E-2</v>
          </cell>
        </row>
        <row r="118">
          <cell r="A118" t="str">
            <v>h</v>
          </cell>
          <cell r="B118" t="str">
            <v xml:space="preserve"> A n l e g g s a k s j e r / u n o t e r t e:</v>
          </cell>
          <cell r="C118">
            <v>2000</v>
          </cell>
          <cell r="D118" t="str">
            <v>Industrifinans SMB  II as</v>
          </cell>
          <cell r="E118">
            <v>2.000313993843705E-2</v>
          </cell>
          <cell r="F118">
            <v>2.5453224543216749E-2</v>
          </cell>
          <cell r="G118">
            <v>1161</v>
          </cell>
          <cell r="J118">
            <v>2322000</v>
          </cell>
          <cell r="L118">
            <v>1728000</v>
          </cell>
          <cell r="M118">
            <v>594000</v>
          </cell>
          <cell r="N118">
            <v>864</v>
          </cell>
          <cell r="O118">
            <v>0.34375</v>
          </cell>
          <cell r="P118">
            <v>0.2106360792492179</v>
          </cell>
        </row>
        <row r="119">
          <cell r="A119" t="str">
            <v>t</v>
          </cell>
          <cell r="C119">
            <v>30000</v>
          </cell>
          <cell r="D119" t="str">
            <v>Mjølner Multimedia</v>
          </cell>
          <cell r="E119">
            <v>3.2982426977232179E-2</v>
          </cell>
          <cell r="F119">
            <v>4.3158393409089453E-2</v>
          </cell>
          <cell r="G119">
            <v>130</v>
          </cell>
          <cell r="J119">
            <v>3900000</v>
          </cell>
          <cell r="L119">
            <v>3000000</v>
          </cell>
          <cell r="M119">
            <v>900000</v>
          </cell>
          <cell r="N119">
            <v>100</v>
          </cell>
          <cell r="O119">
            <v>0.3</v>
          </cell>
          <cell r="P119">
            <v>4.0000000000000036E-2</v>
          </cell>
        </row>
        <row r="120">
          <cell r="A120" t="str">
            <v>h</v>
          </cell>
          <cell r="C120">
            <v>2000</v>
          </cell>
          <cell r="D120" t="str">
            <v>Industrifinans SMB  II as</v>
          </cell>
          <cell r="E120">
            <v>1.9637229600290546E-2</v>
          </cell>
          <cell r="F120">
            <v>2.5695843460488647E-2</v>
          </cell>
          <cell r="G120">
            <v>1161</v>
          </cell>
          <cell r="J120">
            <v>2322000</v>
          </cell>
          <cell r="L120">
            <v>1728000</v>
          </cell>
          <cell r="M120">
            <v>594000</v>
          </cell>
          <cell r="N120">
            <v>864</v>
          </cell>
          <cell r="O120">
            <v>0.34375</v>
          </cell>
          <cell r="P120">
            <v>0.2106360792492179</v>
          </cell>
        </row>
        <row r="121">
          <cell r="A121" t="str">
            <v>f</v>
          </cell>
          <cell r="C121">
            <v>720</v>
          </cell>
          <cell r="D121" t="str">
            <v>Garde a.s</v>
          </cell>
          <cell r="E121">
            <v>6.3935166140480842E-3</v>
          </cell>
          <cell r="F121">
            <v>8.3660885685311864E-3</v>
          </cell>
          <cell r="G121">
            <v>1050</v>
          </cell>
          <cell r="J121">
            <v>756000</v>
          </cell>
          <cell r="L121">
            <v>720000</v>
          </cell>
          <cell r="M121">
            <v>36000</v>
          </cell>
          <cell r="N121">
            <v>1000</v>
          </cell>
          <cell r="O121">
            <v>0.05</v>
          </cell>
          <cell r="P121">
            <v>0</v>
          </cell>
        </row>
        <row r="122">
          <cell r="A122" t="str">
            <v>a</v>
          </cell>
          <cell r="C122">
            <v>1980</v>
          </cell>
          <cell r="D122" t="str">
            <v>Sandnes Fotball</v>
          </cell>
          <cell r="E122">
            <v>1.674492446536403E-3</v>
          </cell>
          <cell r="F122">
            <v>2.1911184346153109E-3</v>
          </cell>
          <cell r="G122">
            <v>100</v>
          </cell>
          <cell r="J122">
            <v>198000</v>
          </cell>
          <cell r="L122">
            <v>198000</v>
          </cell>
          <cell r="M122">
            <v>0</v>
          </cell>
          <cell r="N122">
            <v>100</v>
          </cell>
          <cell r="O122">
            <v>0</v>
          </cell>
          <cell r="P122">
            <v>0</v>
          </cell>
        </row>
        <row r="123">
          <cell r="B123" t="str">
            <v>Sum Verdipapirportefølje</v>
          </cell>
          <cell r="E123">
            <v>6.0687665638107215E-2</v>
          </cell>
          <cell r="F123">
            <v>7.9411443872724599E-2</v>
          </cell>
          <cell r="J123">
            <v>7176000</v>
          </cell>
          <cell r="K123" t="str">
            <v xml:space="preserve"> </v>
          </cell>
          <cell r="L123">
            <v>5646000</v>
          </cell>
          <cell r="M123">
            <v>1530000</v>
          </cell>
          <cell r="O123">
            <v>0.27098831030818277</v>
          </cell>
        </row>
        <row r="124">
          <cell r="B124" t="str">
            <v>Sum likvider/(gjeld)</v>
          </cell>
          <cell r="D124"/>
          <cell r="E124">
            <v>-0.27246145462928467</v>
          </cell>
          <cell r="F124">
            <v>-0.27246145462928467</v>
          </cell>
          <cell r="J124">
            <v>-24855612.95289012</v>
          </cell>
          <cell r="L124">
            <v>-24855612.95289012</v>
          </cell>
        </row>
        <row r="125">
          <cell r="B125" t="str">
            <v>Sum Verdipapirportefølje</v>
          </cell>
          <cell r="E125">
            <v>1</v>
          </cell>
          <cell r="F125">
            <v>1.3085269146167371</v>
          </cell>
          <cell r="J125">
            <v>118244785.40321414</v>
          </cell>
          <cell r="K125" t="str">
            <v xml:space="preserve"> </v>
          </cell>
          <cell r="L125">
            <v>106693808.52366668</v>
          </cell>
          <cell r="M125">
            <v>11550976.879547475</v>
          </cell>
          <cell r="O125">
            <v>0.10826286022946907</v>
          </cell>
        </row>
        <row r="126">
          <cell r="B126" t="str">
            <v>Sum likvider/(gjeld)</v>
          </cell>
          <cell r="E126">
            <v>-0.30852691461673704</v>
          </cell>
          <cell r="F126">
            <v>-0.30852691461673704</v>
          </cell>
          <cell r="J126">
            <v>-27879975.87398285</v>
          </cell>
          <cell r="L126">
            <v>-27879975.87398285</v>
          </cell>
        </row>
        <row r="127">
          <cell r="B127" t="str">
            <v>SUM EGENKAPITAL</v>
          </cell>
          <cell r="E127">
            <v>0.69147308538326291</v>
          </cell>
          <cell r="F127">
            <v>1</v>
          </cell>
          <cell r="J127">
            <v>90364809.529231295</v>
          </cell>
          <cell r="L127">
            <v>78813832.649683833</v>
          </cell>
          <cell r="M127">
            <v>11550976.879547462</v>
          </cell>
        </row>
        <row r="128">
          <cell r="B128" t="str">
            <v>NØKKELTALL:</v>
          </cell>
          <cell r="L128" t="str">
            <v xml:space="preserve"> PORTEFØLJEFORDELING:</v>
          </cell>
          <cell r="Q128" t="str">
            <v>Max</v>
          </cell>
        </row>
        <row r="130">
          <cell r="B130" t="str">
            <v>NØKKELTALL:</v>
          </cell>
          <cell r="C130" t="str">
            <v xml:space="preserve">          PÅLYDENDE PR. AKSJE:</v>
          </cell>
          <cell r="F130">
            <v>37500</v>
          </cell>
          <cell r="K130" t="str">
            <v xml:space="preserve"> Cash (Gjeld)</v>
          </cell>
          <cell r="L130" t="str">
            <v xml:space="preserve"> PORTEFØLJEFORDELING:</v>
          </cell>
          <cell r="M130">
            <v>-0.27246145462928467</v>
          </cell>
          <cell r="O130" t="str">
            <v>Bank/Forsikr./Finans</v>
          </cell>
          <cell r="P130">
            <v>3.2986228741718047E-2</v>
          </cell>
          <cell r="Q130" t="str">
            <v>Max</v>
          </cell>
          <cell r="R130">
            <v>0.12857315646172146</v>
          </cell>
        </row>
        <row r="131">
          <cell r="C131" t="str">
            <v xml:space="preserve">          BRUTTOVERDI PR. AKSJE:       </v>
          </cell>
          <cell r="F131">
            <v>172124.83502956657</v>
          </cell>
          <cell r="G131" t="str">
            <v xml:space="preserve"> (Etter fradrag for betalbar skatt og utbytte</v>
          </cell>
          <cell r="K131" t="str">
            <v xml:space="preserve"> Opsjoner</v>
          </cell>
          <cell r="M131">
            <v>1.1920922347436786E-2</v>
          </cell>
          <cell r="O131" t="str">
            <v>Industri/olje/offshore</v>
          </cell>
          <cell r="P131">
            <v>0.80365910059530254</v>
          </cell>
          <cell r="Q131">
            <v>0.8</v>
          </cell>
          <cell r="R131">
            <v>0.50559336135334976</v>
          </cell>
        </row>
        <row r="132">
          <cell r="C132" t="str">
            <v xml:space="preserve">          PÅLYDENDE PR. AKSJE:</v>
          </cell>
          <cell r="F132">
            <v>37500</v>
          </cell>
          <cell r="G132" t="str">
            <v xml:space="preserve"> for 1997 med totalt kr 20.891 pr. aksje)</v>
          </cell>
          <cell r="K132" t="str">
            <v xml:space="preserve"> Cash (Gjeld)</v>
          </cell>
          <cell r="M132">
            <v>-0.30852691461673704</v>
          </cell>
          <cell r="O132" t="str">
            <v>Bank/Forsikr./Finans</v>
          </cell>
          <cell r="P132">
            <v>3.9629653922807824E-2</v>
          </cell>
          <cell r="Q132">
            <v>0.5</v>
          </cell>
          <cell r="R132">
            <v>0.14765978653163986</v>
          </cell>
        </row>
        <row r="133">
          <cell r="C133" t="str">
            <v xml:space="preserve">          BRUTTOVERDI PR. AKSJE:       </v>
          </cell>
          <cell r="F133">
            <v>170499.64062119112</v>
          </cell>
          <cell r="G133" t="str">
            <v xml:space="preserve"> (Etter fradrag for betalbar skatt og utbytte</v>
          </cell>
          <cell r="I133" t="str">
            <v>Emisjonsstørrelse:</v>
          </cell>
          <cell r="K133" t="str">
            <v xml:space="preserve"> Opsjoner</v>
          </cell>
          <cell r="M133">
            <v>1.1342911088286332E-2</v>
          </cell>
          <cell r="O133" t="str">
            <v>Industri/olje/offshore</v>
          </cell>
          <cell r="P133">
            <v>0.80498294410977689</v>
          </cell>
          <cell r="Q133">
            <v>0.8</v>
          </cell>
          <cell r="R133">
            <v>0.48923963512977198</v>
          </cell>
        </row>
        <row r="134">
          <cell r="C134" t="str">
            <v xml:space="preserve">          NETTOVERDI PR. AKSJE </v>
          </cell>
          <cell r="F134">
            <v>0.12648473044177533</v>
          </cell>
          <cell r="G134" t="str">
            <v xml:space="preserve"> for 1997 med totalt kr 20.891 pr. aksje)</v>
          </cell>
          <cell r="J134">
            <v>16595.69758411128</v>
          </cell>
          <cell r="K134" t="str">
            <v xml:space="preserve"> Aksjer</v>
          </cell>
          <cell r="L134" t="str">
            <v>AVKASTNING 1998/HISTORISK:</v>
          </cell>
          <cell r="M134">
            <v>1.2971840035284508</v>
          </cell>
          <cell r="O134" t="str">
            <v>Shipping</v>
          </cell>
          <cell r="P134">
            <v>1.035986488387421E-2</v>
          </cell>
          <cell r="Q134">
            <v>0.6</v>
          </cell>
          <cell r="R134">
            <v>0.16808352244836505</v>
          </cell>
        </row>
        <row r="135">
          <cell r="C135" t="str">
            <v xml:space="preserve">          (VEK ETTER LATENT SKATT):</v>
          </cell>
          <cell r="F135">
            <v>158620.03327817586</v>
          </cell>
          <cell r="I135" t="str">
            <v>Emisjonsstørrelse:</v>
          </cell>
          <cell r="N135" t="str">
            <v xml:space="preserve">Siste </v>
          </cell>
          <cell r="O135" t="str">
            <v>Kontant</v>
          </cell>
          <cell r="P135">
            <v>0</v>
          </cell>
          <cell r="Q135">
            <v>1</v>
          </cell>
        </row>
        <row r="136">
          <cell r="C136" t="str">
            <v xml:space="preserve">          ANTALL AKSJONÆRER:</v>
          </cell>
          <cell r="F136">
            <v>0.13478730447830367</v>
          </cell>
          <cell r="G136">
            <v>100</v>
          </cell>
          <cell r="J136">
            <v>16455.983694968349</v>
          </cell>
          <cell r="L136" t="str">
            <v>AVKASTNING 1998/HISTORISK:</v>
          </cell>
          <cell r="M136" t="str">
            <v>Siste uke</v>
          </cell>
          <cell r="N136" t="str">
            <v>måned</v>
          </cell>
          <cell r="O136" t="str">
            <v xml:space="preserve">  i år </v>
          </cell>
          <cell r="P136" t="str">
            <v>48 mnd</v>
          </cell>
          <cell r="Q136" t="str">
            <v>12 mnd</v>
          </cell>
        </row>
        <row r="137">
          <cell r="C137" t="str">
            <v xml:space="preserve">          ANTALL AKSJER:</v>
          </cell>
          <cell r="F137">
            <v>530</v>
          </cell>
          <cell r="L137" t="str">
            <v>Sandnes Investering:</v>
          </cell>
          <cell r="M137">
            <v>-8.3105957248841289E-4</v>
          </cell>
          <cell r="N137" t="str">
            <v xml:space="preserve">Siste </v>
          </cell>
          <cell r="O137" t="str">
            <v xml:space="preserve">Hittil  </v>
          </cell>
          <cell r="P137" t="str">
            <v>Siste</v>
          </cell>
          <cell r="Q137" t="str">
            <v>Siste</v>
          </cell>
        </row>
        <row r="138">
          <cell r="C138" t="str">
            <v xml:space="preserve">          ANTALL AKSJONÆRER:</v>
          </cell>
          <cell r="F138">
            <v>88</v>
          </cell>
          <cell r="L138" t="str">
            <v>Totalindeks:</v>
          </cell>
          <cell r="M138" t="str">
            <v>Siste uke</v>
          </cell>
          <cell r="N138" t="str">
            <v>måned</v>
          </cell>
          <cell r="O138" t="str">
            <v xml:space="preserve">  i år </v>
          </cell>
          <cell r="P138" t="str">
            <v>48 mnd</v>
          </cell>
          <cell r="Q138" t="str">
            <v>12 mnd</v>
          </cell>
        </row>
        <row r="139">
          <cell r="L139" t="str">
            <v>Sandnes Investering:</v>
          </cell>
          <cell r="M139">
            <v>-1.0489181396048153E-2</v>
          </cell>
          <cell r="N139">
            <v>-1.0489181396048153E-2</v>
          </cell>
          <cell r="O139">
            <v>7.8287777891404842E-2</v>
          </cell>
          <cell r="P139">
            <v>4.7513305375432298</v>
          </cell>
          <cell r="Q139">
            <v>0.42188606750263569</v>
          </cell>
        </row>
        <row r="140">
          <cell r="L140" t="str">
            <v>Totalindeks:</v>
          </cell>
          <cell r="M140">
            <v>1.396831650615793E-2</v>
          </cell>
          <cell r="N140">
            <v>1.396831650615793E-2</v>
          </cell>
          <cell r="O140">
            <v>0.11312720644958052</v>
          </cell>
          <cell r="P140">
            <v>1.2496230365544516</v>
          </cell>
          <cell r="Q140">
            <v>0.30118209648682015</v>
          </cell>
        </row>
        <row r="141">
          <cell r="Q141" t="str">
            <v>24 mnd</v>
          </cell>
        </row>
        <row r="142">
          <cell r="Q142">
            <v>0.88569076398231061</v>
          </cell>
        </row>
        <row r="143">
          <cell r="Q143">
            <v>0.71987133495844979</v>
          </cell>
        </row>
        <row r="144">
          <cell r="B144" t="str">
            <v xml:space="preserve"> </v>
          </cell>
        </row>
        <row r="146">
          <cell r="B146" t="str">
            <v xml:space="preserve"> </v>
          </cell>
        </row>
        <row r="148">
          <cell r="Q148" t="str">
            <v>Sandnes Investering</v>
          </cell>
        </row>
        <row r="149">
          <cell r="Q149" t="str">
            <v>Totalindeksen</v>
          </cell>
        </row>
        <row r="150">
          <cell r="Q150" t="str">
            <v>Sandnes Investering</v>
          </cell>
        </row>
        <row r="151">
          <cell r="Q151" t="str">
            <v>Totalindeksen</v>
          </cell>
        </row>
        <row r="152">
          <cell r="R152" t="str">
            <v>HITTIL I ÅR</v>
          </cell>
          <cell r="U152" t="str">
            <v>Bar</v>
          </cell>
          <cell r="X152" t="str">
            <v xml:space="preserve">          Verdiutvikling 1994          </v>
          </cell>
          <cell r="Y152" t="str">
            <v xml:space="preserve"> </v>
          </cell>
        </row>
        <row r="153">
          <cell r="R153" t="str">
            <v>HISTORIKK</v>
          </cell>
          <cell r="U153" t="str">
            <v>Bar</v>
          </cell>
          <cell r="X153" t="str">
            <v>Historisk utvikling  1990-1993</v>
          </cell>
        </row>
        <row r="154">
          <cell r="R154" t="str">
            <v>HITTIL I ÅR</v>
          </cell>
          <cell r="U154" t="str">
            <v>Bar</v>
          </cell>
          <cell r="X154" t="str">
            <v xml:space="preserve">          Verdiutvikling 1994          </v>
          </cell>
        </row>
        <row r="155">
          <cell r="R155" t="str">
            <v>KURSKURVE</v>
          </cell>
          <cell r="U155" t="str">
            <v>Line</v>
          </cell>
          <cell r="X155" t="str">
            <v>Verdiutvikling -  Sandnes Investering og Totalindeks</v>
          </cell>
        </row>
        <row r="156">
          <cell r="R156" t="str">
            <v>REL. VERDIUTV</v>
          </cell>
          <cell r="U156" t="str">
            <v>Line</v>
          </cell>
          <cell r="X156" t="str">
            <v>01.01.98</v>
          </cell>
          <cell r="Y156" t="str">
            <v>01.01.97</v>
          </cell>
        </row>
        <row r="157">
          <cell r="U157" t="str">
            <v>Finans</v>
          </cell>
          <cell r="V157">
            <v>0.5376426690079017</v>
          </cell>
          <cell r="X157">
            <v>140.11000000000001</v>
          </cell>
          <cell r="Y157">
            <v>91.12</v>
          </cell>
        </row>
        <row r="158">
          <cell r="U158" t="str">
            <v>Skip</v>
          </cell>
          <cell r="V158">
            <v>0.39775699636582496</v>
          </cell>
          <cell r="X158" t="str">
            <v>01.01.98</v>
          </cell>
          <cell r="Y158" t="str">
            <v>01.01.97</v>
          </cell>
        </row>
        <row r="159">
          <cell r="U159" t="str">
            <v>Finans</v>
          </cell>
          <cell r="V159">
            <v>0.5376426690079017</v>
          </cell>
          <cell r="X159">
            <v>140.11000000000001</v>
          </cell>
          <cell r="Y159">
            <v>91.12</v>
          </cell>
        </row>
        <row r="160">
          <cell r="U160" t="str">
            <v>Skip</v>
          </cell>
          <cell r="V160">
            <v>0.39775699636582496</v>
          </cell>
          <cell r="X160">
            <v>1207.69</v>
          </cell>
          <cell r="Y160">
            <v>864.02</v>
          </cell>
        </row>
        <row r="161">
          <cell r="U161" t="str">
            <v>Total</v>
          </cell>
          <cell r="V161">
            <v>0.31521009531480726</v>
          </cell>
          <cell r="X161">
            <v>1273.6099999999999</v>
          </cell>
          <cell r="Y161">
            <v>968.37</v>
          </cell>
        </row>
        <row r="162">
          <cell r="U162" t="str">
            <v>Industri</v>
          </cell>
          <cell r="V162">
            <v>0.27670549590924304</v>
          </cell>
          <cell r="X162">
            <v>2098.84</v>
          </cell>
          <cell r="Y162">
            <v>1643.95</v>
          </cell>
        </row>
        <row r="163">
          <cell r="U163" t="str">
            <v>OBX</v>
          </cell>
          <cell r="V163">
            <v>0.26996883097375035</v>
          </cell>
          <cell r="X163">
            <v>676.36</v>
          </cell>
          <cell r="Y163">
            <v>532.58000000000004</v>
          </cell>
        </row>
        <row r="172">
          <cell r="C172">
            <v>400</v>
          </cell>
          <cell r="D172" t="str">
            <v>Innløsningskurs:</v>
          </cell>
          <cell r="F172">
            <v>169647.14241808516</v>
          </cell>
          <cell r="L172" t="str">
            <v>Kostnads-%:</v>
          </cell>
        </row>
        <row r="173">
          <cell r="D173" t="str">
            <v>Rel. avkastn. mot totx:</v>
          </cell>
          <cell r="F173">
            <v>-10510.372556123393</v>
          </cell>
          <cell r="L173" t="str">
            <v>AVVIK:</v>
          </cell>
        </row>
        <row r="174">
          <cell r="C174" t="str">
            <v>UKE NR.</v>
          </cell>
          <cell r="D174" t="str">
            <v>VERDI PR. ANDEL</v>
          </cell>
          <cell r="F174">
            <v>5.0000000000000001E-3</v>
          </cell>
          <cell r="L174" t="str">
            <v>Kostnads-%:</v>
          </cell>
        </row>
        <row r="175">
          <cell r="C175" t="str">
            <v>-</v>
          </cell>
          <cell r="D175" t="str">
            <v>-</v>
          </cell>
          <cell r="F175" t="str">
            <v>-</v>
          </cell>
          <cell r="L175" t="str">
            <v>-</v>
          </cell>
        </row>
        <row r="176">
          <cell r="C176" t="str">
            <v>UKE NR.</v>
          </cell>
          <cell r="D176" t="str">
            <v>VERDI PR. ANDEL</v>
          </cell>
          <cell r="F176" t="str">
            <v>TOTALINDEKS</v>
          </cell>
          <cell r="L176" t="str">
            <v>Differanse</v>
          </cell>
        </row>
        <row r="177">
          <cell r="C177" t="str">
            <v>-</v>
          </cell>
          <cell r="D177" t="str">
            <v>-</v>
          </cell>
          <cell r="F177" t="str">
            <v>-</v>
          </cell>
          <cell r="L177" t="str">
            <v>-</v>
          </cell>
        </row>
        <row r="178">
          <cell r="C178">
            <v>1990</v>
          </cell>
          <cell r="D178">
            <v>37500</v>
          </cell>
          <cell r="F178">
            <v>618.85</v>
          </cell>
          <cell r="L178">
            <v>0</v>
          </cell>
        </row>
        <row r="179">
          <cell r="C179">
            <v>-90</v>
          </cell>
          <cell r="D179">
            <v>36134</v>
          </cell>
          <cell r="F179">
            <v>604.01</v>
          </cell>
          <cell r="L179">
            <v>-1.2446703832377226E-2</v>
          </cell>
        </row>
        <row r="180">
          <cell r="D180">
            <v>36512.25</v>
          </cell>
          <cell r="F180">
            <v>612.25</v>
          </cell>
          <cell r="L180">
            <v>-1.5675056960491207E-2</v>
          </cell>
        </row>
        <row r="181">
          <cell r="C181">
            <v>-90</v>
          </cell>
          <cell r="D181">
            <v>39828.596730769248</v>
          </cell>
          <cell r="F181">
            <v>635.98</v>
          </cell>
          <cell r="L181">
            <v>3.4415537931606455E-2</v>
          </cell>
        </row>
        <row r="182">
          <cell r="D182">
            <v>41217.894807692253</v>
          </cell>
          <cell r="F182">
            <v>649.73</v>
          </cell>
          <cell r="L182">
            <v>4.9244855317243319E-2</v>
          </cell>
        </row>
        <row r="183">
          <cell r="D183">
            <v>39321.54865384625</v>
          </cell>
          <cell r="F183">
            <v>633.54999999999995</v>
          </cell>
          <cell r="L183">
            <v>2.4820893999415897E-2</v>
          </cell>
        </row>
        <row r="184">
          <cell r="D184">
            <v>38302.594285714251</v>
          </cell>
          <cell r="F184">
            <v>626.87</v>
          </cell>
          <cell r="L184">
            <v>8.4429925922506009E-3</v>
          </cell>
        </row>
        <row r="185">
          <cell r="C185">
            <v>16</v>
          </cell>
          <cell r="D185">
            <v>37695.071964285751</v>
          </cell>
          <cell r="F185">
            <v>618.76</v>
          </cell>
          <cell r="L185">
            <v>5.347350089067158E-3</v>
          </cell>
        </row>
        <row r="186">
          <cell r="D186">
            <v>37621.377767857251</v>
          </cell>
          <cell r="F186">
            <v>612.29999999999995</v>
          </cell>
          <cell r="L186">
            <v>1.382088849267296E-2</v>
          </cell>
        </row>
        <row r="187">
          <cell r="C187">
            <v>16</v>
          </cell>
          <cell r="D187">
            <v>37851.870178571502</v>
          </cell>
          <cell r="F187">
            <v>610.20000000000005</v>
          </cell>
          <cell r="L187">
            <v>2.3360743745503378E-2</v>
          </cell>
        </row>
        <row r="188">
          <cell r="D188">
            <v>36527.896964285748</v>
          </cell>
          <cell r="F188">
            <v>594.98</v>
          </cell>
          <cell r="L188">
            <v>1.2648796373842298E-2</v>
          </cell>
        </row>
        <row r="189">
          <cell r="D189">
            <v>36727.963333333253</v>
          </cell>
          <cell r="F189">
            <v>604.64</v>
          </cell>
          <cell r="L189">
            <v>2.3743010997102007E-3</v>
          </cell>
        </row>
        <row r="190">
          <cell r="D190">
            <v>38838.50708333325</v>
          </cell>
          <cell r="F190">
            <v>642.22</v>
          </cell>
          <cell r="L190">
            <v>-2.0700715404040892E-3</v>
          </cell>
        </row>
        <row r="191">
          <cell r="D191">
            <v>38739.892834166647</v>
          </cell>
          <cell r="F191">
            <v>640.19000000000005</v>
          </cell>
          <cell r="L191">
            <v>8.0271528336606896E-4</v>
          </cell>
        </row>
        <row r="192">
          <cell r="D192">
            <v>39839.419916666753</v>
          </cell>
          <cell r="F192">
            <v>642.22</v>
          </cell>
          <cell r="L192">
            <v>2.4620937348486902E-2</v>
          </cell>
        </row>
        <row r="193">
          <cell r="C193">
            <v>24</v>
          </cell>
          <cell r="D193">
            <v>39401.111853394999</v>
          </cell>
          <cell r="F193">
            <v>642.45000000000005</v>
          </cell>
          <cell r="L193">
            <v>1.22496387173589E-2</v>
          </cell>
        </row>
        <row r="194">
          <cell r="D194">
            <v>40271.933554784002</v>
          </cell>
          <cell r="F194">
            <v>633.02</v>
          </cell>
          <cell r="L194">
            <v>5.1020918601838897E-2</v>
          </cell>
        </row>
        <row r="195">
          <cell r="C195">
            <v>24</v>
          </cell>
          <cell r="D195">
            <v>39856.639257426752</v>
          </cell>
          <cell r="F195">
            <v>620.41999999999996</v>
          </cell>
          <cell r="L195">
            <v>6.03067498083441E-2</v>
          </cell>
        </row>
        <row r="196">
          <cell r="D196">
            <v>38948.443679687502</v>
          </cell>
          <cell r="F196">
            <v>614.09</v>
          </cell>
          <cell r="L196">
            <v>4.6316850983797099E-2</v>
          </cell>
        </row>
        <row r="197">
          <cell r="D197">
            <v>38987.711571277003</v>
          </cell>
          <cell r="F197">
            <v>614.57000000000005</v>
          </cell>
          <cell r="L197">
            <v>4.6588362538462297E-2</v>
          </cell>
        </row>
        <row r="198">
          <cell r="D198">
            <v>39346.87056288575</v>
          </cell>
          <cell r="F198">
            <v>615.11</v>
          </cell>
          <cell r="L198">
            <v>5.5293349399343002E-2</v>
          </cell>
        </row>
        <row r="199">
          <cell r="D199">
            <v>40886.317888792502</v>
          </cell>
          <cell r="F199">
            <v>635.91</v>
          </cell>
          <cell r="L199">
            <v>6.2734548511129001E-2</v>
          </cell>
        </row>
        <row r="200">
          <cell r="D200">
            <v>40242.608554780003</v>
          </cell>
          <cell r="F200">
            <v>638.37</v>
          </cell>
          <cell r="L200">
            <v>4.15938511379947E-2</v>
          </cell>
        </row>
        <row r="201">
          <cell r="C201">
            <v>32</v>
          </cell>
          <cell r="D201">
            <v>41329.490197820247</v>
          </cell>
          <cell r="F201">
            <v>646.95000000000005</v>
          </cell>
          <cell r="L201">
            <v>5.67129356676003E-2</v>
          </cell>
        </row>
        <row r="202">
          <cell r="D202">
            <v>40352.171015624997</v>
          </cell>
          <cell r="F202">
            <v>655.37</v>
          </cell>
          <cell r="L202">
            <v>1.7045208931384798E-2</v>
          </cell>
        </row>
        <row r="203">
          <cell r="C203">
            <v>32</v>
          </cell>
          <cell r="D203">
            <v>39582.6807109375</v>
          </cell>
          <cell r="F203">
            <v>625.17999999999995</v>
          </cell>
          <cell r="L203">
            <v>4.5309502376501602E-2</v>
          </cell>
        </row>
        <row r="204">
          <cell r="D204">
            <v>40507.673906249998</v>
          </cell>
          <cell r="F204">
            <v>617.66</v>
          </cell>
          <cell r="L204">
            <v>8.2127559048032706E-2</v>
          </cell>
        </row>
        <row r="205">
          <cell r="D205">
            <v>37380.069687499999</v>
          </cell>
          <cell r="F205">
            <v>565.98</v>
          </cell>
          <cell r="L205">
            <v>8.2234515681640696E-2</v>
          </cell>
        </row>
        <row r="206">
          <cell r="D206">
            <v>39315.487656249999</v>
          </cell>
          <cell r="F206">
            <v>604</v>
          </cell>
          <cell r="L206">
            <v>7.2409126005561403E-2</v>
          </cell>
        </row>
        <row r="207">
          <cell r="D207">
            <v>39656.876562500001</v>
          </cell>
          <cell r="F207">
            <v>598.92999999999995</v>
          </cell>
          <cell r="L207">
            <v>8.9705445507123602E-2</v>
          </cell>
        </row>
        <row r="208">
          <cell r="D208">
            <v>39553.810156250001</v>
          </cell>
          <cell r="F208">
            <v>601.49</v>
          </cell>
          <cell r="L208">
            <v>8.2820302828162495E-2</v>
          </cell>
        </row>
        <row r="209">
          <cell r="C209">
            <v>40</v>
          </cell>
          <cell r="D209">
            <v>39230.419531250001</v>
          </cell>
          <cell r="F209">
            <v>578.41</v>
          </cell>
          <cell r="L209">
            <v>0.111491535457233</v>
          </cell>
        </row>
        <row r="210">
          <cell r="D210">
            <v>36854.15</v>
          </cell>
          <cell r="F210">
            <v>540.13</v>
          </cell>
          <cell r="L210">
            <v>0.109981017586383</v>
          </cell>
        </row>
        <row r="211">
          <cell r="C211">
            <v>40</v>
          </cell>
          <cell r="D211">
            <v>35131.275000000001</v>
          </cell>
          <cell r="F211">
            <v>526.83000000000004</v>
          </cell>
          <cell r="L211">
            <v>8.5529160378120694E-2</v>
          </cell>
        </row>
        <row r="212">
          <cell r="D212">
            <v>34467.088654218751</v>
          </cell>
          <cell r="F212">
            <v>513.37</v>
          </cell>
          <cell r="L212">
            <v>8.9567544689376499E-2</v>
          </cell>
        </row>
        <row r="213">
          <cell r="D213">
            <v>33531.357109375</v>
          </cell>
          <cell r="F213">
            <v>515.16</v>
          </cell>
          <cell r="L213">
            <v>6.1722241669191602E-2</v>
          </cell>
        </row>
        <row r="214">
          <cell r="D214">
            <v>33061.314531249998</v>
          </cell>
          <cell r="F214">
            <v>517.76</v>
          </cell>
          <cell r="L214">
            <v>4.49864317218093E-2</v>
          </cell>
        </row>
        <row r="215">
          <cell r="D215">
            <v>31531.369082031251</v>
          </cell>
          <cell r="F215">
            <v>498.04</v>
          </cell>
          <cell r="L215">
            <v>3.6053443490993098E-2</v>
          </cell>
        </row>
        <row r="216">
          <cell r="D216">
            <v>30876.589628906251</v>
          </cell>
          <cell r="F216">
            <v>486.19</v>
          </cell>
          <cell r="L216">
            <v>3.7741078531626303E-2</v>
          </cell>
        </row>
        <row r="217">
          <cell r="C217">
            <v>48</v>
          </cell>
          <cell r="D217">
            <v>29340.2057421875</v>
          </cell>
          <cell r="F217">
            <v>472.05</v>
          </cell>
          <cell r="L217">
            <v>1.9619674064376799E-2</v>
          </cell>
        </row>
        <row r="218">
          <cell r="D218">
            <v>28003.297148437501</v>
          </cell>
          <cell r="F218">
            <v>459.14</v>
          </cell>
          <cell r="L218">
            <v>4.8300531765069201E-3</v>
          </cell>
        </row>
        <row r="219">
          <cell r="C219">
            <v>48</v>
          </cell>
          <cell r="D219">
            <v>30277.2491796875</v>
          </cell>
          <cell r="F219">
            <v>487.73</v>
          </cell>
          <cell r="L219">
            <v>1.9270179843240798E-2</v>
          </cell>
        </row>
        <row r="220">
          <cell r="D220">
            <v>28105.385234375</v>
          </cell>
          <cell r="F220">
            <v>473.51</v>
          </cell>
          <cell r="L220">
            <v>-1.566808748299961E-2</v>
          </cell>
        </row>
        <row r="221">
          <cell r="D221">
            <v>27405.983197000001</v>
          </cell>
          <cell r="F221">
            <v>464.44</v>
          </cell>
          <cell r="L221">
            <v>-1.9662591302644028E-2</v>
          </cell>
        </row>
        <row r="222">
          <cell r="D222">
            <v>25185.334062499998</v>
          </cell>
          <cell r="F222">
            <v>435.93</v>
          </cell>
          <cell r="L222">
            <v>-3.2810579426220676E-2</v>
          </cell>
        </row>
        <row r="223">
          <cell r="D223">
            <v>26972.2815625</v>
          </cell>
          <cell r="F223">
            <v>456.54</v>
          </cell>
          <cell r="L223">
            <v>-1.8462354584444299E-2</v>
          </cell>
        </row>
        <row r="224">
          <cell r="D224">
            <v>25481.84796875</v>
          </cell>
          <cell r="F224">
            <v>435.36</v>
          </cell>
          <cell r="L224">
            <v>-2.39824786637176E-2</v>
          </cell>
        </row>
        <row r="225">
          <cell r="D225">
            <v>25108.71515625</v>
          </cell>
          <cell r="F225">
            <v>418.29</v>
          </cell>
          <cell r="L225">
            <v>-6.3492661357760797E-3</v>
          </cell>
        </row>
        <row r="226">
          <cell r="D226">
            <v>25407.05078125</v>
          </cell>
          <cell r="F226">
            <v>424.43</v>
          </cell>
          <cell r="L226">
            <v>-8.3152782967735907E-3</v>
          </cell>
        </row>
        <row r="227">
          <cell r="C227">
            <v>-91</v>
          </cell>
          <cell r="D227">
            <v>25870.185312500002</v>
          </cell>
          <cell r="F227">
            <v>417.72</v>
          </cell>
          <cell r="L227">
            <v>1.4877667960060299E-2</v>
          </cell>
        </row>
        <row r="228">
          <cell r="C228">
            <v>1991</v>
          </cell>
          <cell r="D228">
            <v>25619.841562500002</v>
          </cell>
          <cell r="F228">
            <v>430.88</v>
          </cell>
          <cell r="L228">
            <v>-1.3063415433869199E-2</v>
          </cell>
        </row>
        <row r="229">
          <cell r="C229">
            <v>-91</v>
          </cell>
          <cell r="D229">
            <v>25857.521250000002</v>
          </cell>
          <cell r="F229">
            <v>443.01</v>
          </cell>
          <cell r="L229">
            <v>-2.63261630201179E-2</v>
          </cell>
        </row>
        <row r="230">
          <cell r="C230">
            <v>1991</v>
          </cell>
          <cell r="D230">
            <v>27321.9515765625</v>
          </cell>
          <cell r="F230">
            <v>468.98</v>
          </cell>
          <cell r="L230">
            <v>-2.9239622605124398E-2</v>
          </cell>
        </row>
        <row r="231">
          <cell r="D231">
            <v>26614.413281249999</v>
          </cell>
          <cell r="F231">
            <v>465.04</v>
          </cell>
          <cell r="L231">
            <v>-4.1740662665629799E-2</v>
          </cell>
        </row>
        <row r="232">
          <cell r="D232">
            <v>28455.325546874999</v>
          </cell>
          <cell r="F232">
            <v>474.74</v>
          </cell>
          <cell r="L232">
            <v>-8.3239033827866293E-3</v>
          </cell>
        </row>
        <row r="233">
          <cell r="D233">
            <v>31590.225937499999</v>
          </cell>
          <cell r="F233">
            <v>505.59</v>
          </cell>
          <cell r="L233">
            <v>2.54229111598126E-2</v>
          </cell>
        </row>
        <row r="234">
          <cell r="D234">
            <v>30381.331406249999</v>
          </cell>
          <cell r="F234">
            <v>500.72</v>
          </cell>
          <cell r="L234">
            <v>1.0551589026015799E-3</v>
          </cell>
        </row>
        <row r="235">
          <cell r="D235">
            <v>28621.729843749999</v>
          </cell>
          <cell r="F235">
            <v>483.45</v>
          </cell>
          <cell r="L235">
            <v>-1.79609484773504E-2</v>
          </cell>
        </row>
        <row r="236">
          <cell r="D236">
            <v>29797.085312499999</v>
          </cell>
          <cell r="F236">
            <v>492.42</v>
          </cell>
          <cell r="L236">
            <v>-1.1127631083192001E-3</v>
          </cell>
        </row>
        <row r="237">
          <cell r="C237">
            <v>16</v>
          </cell>
          <cell r="D237">
            <v>29131.624062499999</v>
          </cell>
          <cell r="F237">
            <v>493.63</v>
          </cell>
          <cell r="L237">
            <v>-2.08136359988958E-2</v>
          </cell>
        </row>
        <row r="238">
          <cell r="D238">
            <v>28473.803749999999</v>
          </cell>
          <cell r="F238">
            <v>480.72</v>
          </cell>
          <cell r="L238">
            <v>-1.7494236053432501E-2</v>
          </cell>
        </row>
        <row r="239">
          <cell r="C239">
            <v>16</v>
          </cell>
          <cell r="D239">
            <v>27181.622109374999</v>
          </cell>
          <cell r="F239">
            <v>478.42</v>
          </cell>
          <cell r="L239">
            <v>-4.8235842077543098E-2</v>
          </cell>
        </row>
        <row r="240">
          <cell r="D240">
            <v>27309.785625</v>
          </cell>
          <cell r="F240">
            <v>476.36</v>
          </cell>
          <cell r="L240">
            <v>-4.14893933788478E-2</v>
          </cell>
        </row>
        <row r="241">
          <cell r="D241">
            <v>27480.752421875</v>
          </cell>
          <cell r="F241">
            <v>484.06</v>
          </cell>
          <cell r="L241">
            <v>-4.9372712341608102E-2</v>
          </cell>
        </row>
        <row r="242">
          <cell r="D242">
            <v>30509.645</v>
          </cell>
          <cell r="F242">
            <v>518.70000000000005</v>
          </cell>
          <cell r="L242">
            <v>-2.4577035544423802E-2</v>
          </cell>
        </row>
        <row r="243">
          <cell r="D243">
            <v>30094.783671875</v>
          </cell>
          <cell r="F243">
            <v>510.35</v>
          </cell>
          <cell r="L243">
            <v>-2.2147235448984701E-2</v>
          </cell>
        </row>
        <row r="244">
          <cell r="D244">
            <v>30596.3325</v>
          </cell>
          <cell r="F244">
            <v>511.92</v>
          </cell>
          <cell r="L244">
            <v>-1.13095637553526E-2</v>
          </cell>
        </row>
        <row r="245">
          <cell r="C245">
            <v>24</v>
          </cell>
          <cell r="D245">
            <v>30005.3325</v>
          </cell>
          <cell r="F245">
            <v>512.24</v>
          </cell>
          <cell r="L245">
            <v>-2.75866519027228E-2</v>
          </cell>
        </row>
        <row r="246">
          <cell r="D246">
            <v>30535.54734375</v>
          </cell>
          <cell r="F246">
            <v>519.92999999999995</v>
          </cell>
          <cell r="L246">
            <v>-2.5873863944210901E-2</v>
          </cell>
        </row>
        <row r="247">
          <cell r="C247">
            <v>24</v>
          </cell>
          <cell r="D247">
            <v>28387.26609375</v>
          </cell>
          <cell r="F247">
            <v>508.82</v>
          </cell>
          <cell r="L247">
            <v>-6.5208709827704603E-2</v>
          </cell>
        </row>
        <row r="248">
          <cell r="D248">
            <v>28468.64109375</v>
          </cell>
          <cell r="F248">
            <v>514.08900000000006</v>
          </cell>
          <cell r="L248">
            <v>-7.1552889354245794E-2</v>
          </cell>
        </row>
        <row r="249">
          <cell r="D249">
            <v>26576.48875</v>
          </cell>
          <cell r="F249">
            <v>498.17</v>
          </cell>
          <cell r="L249">
            <v>-9.6286765756376E-2</v>
          </cell>
        </row>
        <row r="250">
          <cell r="D250">
            <v>27075.765083333248</v>
          </cell>
          <cell r="F250">
            <v>499.43</v>
          </cell>
          <cell r="L250">
            <v>-8.5008764781090304E-2</v>
          </cell>
        </row>
        <row r="251">
          <cell r="D251">
            <v>27794.88383333325</v>
          </cell>
          <cell r="F251">
            <v>508.59</v>
          </cell>
          <cell r="L251">
            <v>-8.0633912999560006E-2</v>
          </cell>
        </row>
        <row r="252">
          <cell r="D252">
            <v>27536.077583333248</v>
          </cell>
          <cell r="F252">
            <v>504.9</v>
          </cell>
          <cell r="L252">
            <v>-8.1572740300198301E-2</v>
          </cell>
        </row>
        <row r="253">
          <cell r="C253">
            <v>32</v>
          </cell>
          <cell r="D253">
            <v>27270.133000000002</v>
          </cell>
          <cell r="F253">
            <v>502.71</v>
          </cell>
          <cell r="L253">
            <v>-8.5125773847189695E-2</v>
          </cell>
        </row>
        <row r="254">
          <cell r="D254">
            <v>28429.251</v>
          </cell>
          <cell r="F254">
            <v>512.65</v>
          </cell>
          <cell r="L254">
            <v>-7.0278011091540707E-2</v>
          </cell>
        </row>
        <row r="255">
          <cell r="C255">
            <v>32</v>
          </cell>
          <cell r="D255">
            <v>27931.634333333252</v>
          </cell>
          <cell r="F255">
            <v>514.21</v>
          </cell>
          <cell r="L255">
            <v>-8.6068593587747794E-2</v>
          </cell>
        </row>
        <row r="256">
          <cell r="D256">
            <v>28169.530999999999</v>
          </cell>
          <cell r="F256">
            <v>520.62</v>
          </cell>
          <cell r="L256">
            <v>-9.0082604428644394E-2</v>
          </cell>
        </row>
        <row r="257">
          <cell r="D257">
            <v>27409.110166666749</v>
          </cell>
          <cell r="F257">
            <v>516.07000000000005</v>
          </cell>
          <cell r="L257">
            <v>-0.103008146222114</v>
          </cell>
        </row>
        <row r="258">
          <cell r="D258">
            <v>28146.156791666752</v>
          </cell>
          <cell r="F258">
            <v>521.75</v>
          </cell>
          <cell r="L258">
            <v>-9.2531884171267301E-2</v>
          </cell>
        </row>
        <row r="259">
          <cell r="D259">
            <v>26266.181</v>
          </cell>
          <cell r="F259">
            <v>509.87</v>
          </cell>
          <cell r="L259">
            <v>-0.123467674477929</v>
          </cell>
        </row>
        <row r="260">
          <cell r="D260">
            <v>25987.020583333251</v>
          </cell>
          <cell r="F260">
            <v>507.67</v>
          </cell>
          <cell r="L260">
            <v>-0.127356971242538</v>
          </cell>
        </row>
        <row r="261">
          <cell r="C261">
            <v>40</v>
          </cell>
          <cell r="D261">
            <v>24297.731</v>
          </cell>
          <cell r="F261">
            <v>495.37</v>
          </cell>
          <cell r="L261">
            <v>-0.15252911780022099</v>
          </cell>
        </row>
        <row r="262">
          <cell r="D262">
            <v>23840.091416666673</v>
          </cell>
          <cell r="F262">
            <v>494.78</v>
          </cell>
          <cell r="L262">
            <v>-0.163779458750729</v>
          </cell>
        </row>
        <row r="263">
          <cell r="C263">
            <v>40</v>
          </cell>
          <cell r="D263">
            <v>23335.89975</v>
          </cell>
          <cell r="F263">
            <v>483.8</v>
          </cell>
          <cell r="L263">
            <v>-0.15948198280520301</v>
          </cell>
        </row>
        <row r="264">
          <cell r="D264">
            <v>22138.080999999998</v>
          </cell>
          <cell r="F264">
            <v>473.06</v>
          </cell>
          <cell r="L264">
            <v>-0.174069045192427</v>
          </cell>
        </row>
        <row r="265">
          <cell r="D265">
            <v>23094.626</v>
          </cell>
          <cell r="F265">
            <v>474.71</v>
          </cell>
          <cell r="L265">
            <v>-0.15122741428563699</v>
          </cell>
        </row>
        <row r="266">
          <cell r="D266">
            <v>22857.683083333326</v>
          </cell>
          <cell r="F266">
            <v>468.86</v>
          </cell>
          <cell r="L266">
            <v>-0.14809287436930499</v>
          </cell>
        </row>
        <row r="267">
          <cell r="D267">
            <v>22633.737000000001</v>
          </cell>
          <cell r="F267">
            <v>463.97</v>
          </cell>
          <cell r="L267">
            <v>-0.146163016672861</v>
          </cell>
        </row>
        <row r="268">
          <cell r="D268">
            <v>22138.478666666673</v>
          </cell>
          <cell r="F268">
            <v>457.77</v>
          </cell>
          <cell r="L268">
            <v>-0.14935132270645399</v>
          </cell>
        </row>
        <row r="269">
          <cell r="C269">
            <v>48</v>
          </cell>
          <cell r="D269">
            <v>21927.067833333324</v>
          </cell>
          <cell r="F269">
            <v>439.77</v>
          </cell>
          <cell r="L269">
            <v>-0.125902736639107</v>
          </cell>
        </row>
        <row r="270">
          <cell r="D270">
            <v>22162.218666666675</v>
          </cell>
          <cell r="F270">
            <v>421.57</v>
          </cell>
          <cell r="L270">
            <v>-9.0222659368541999E-2</v>
          </cell>
        </row>
        <row r="271">
          <cell r="C271">
            <v>48</v>
          </cell>
          <cell r="D271">
            <v>21817.4745</v>
          </cell>
          <cell r="F271">
            <v>395.55</v>
          </cell>
          <cell r="L271">
            <v>-5.73701071632867E-2</v>
          </cell>
        </row>
        <row r="272">
          <cell r="D272">
            <v>21764.543833333326</v>
          </cell>
          <cell r="F272">
            <v>400.8</v>
          </cell>
          <cell r="L272">
            <v>-6.7265069025522206E-2</v>
          </cell>
        </row>
        <row r="273">
          <cell r="D273">
            <v>21474.3855</v>
          </cell>
          <cell r="F273">
            <v>418.79</v>
          </cell>
          <cell r="L273">
            <v>-0.10407267386604201</v>
          </cell>
        </row>
        <row r="274">
          <cell r="D274">
            <v>20056.110499999999</v>
          </cell>
          <cell r="F274">
            <v>394.76</v>
          </cell>
          <cell r="L274">
            <v>-0.103063252466133</v>
          </cell>
        </row>
        <row r="275">
          <cell r="D275">
            <v>19996.631333333324</v>
          </cell>
          <cell r="F275">
            <v>413.55</v>
          </cell>
          <cell r="L275">
            <v>-0.13501213323063399</v>
          </cell>
        </row>
        <row r="276">
          <cell r="D276">
            <v>20194.306333333327</v>
          </cell>
          <cell r="F276">
            <v>427</v>
          </cell>
          <cell r="L276">
            <v>-0.151474661091451</v>
          </cell>
        </row>
        <row r="277">
          <cell r="D277">
            <v>19985.656333333325</v>
          </cell>
          <cell r="F277">
            <v>430.04</v>
          </cell>
          <cell r="L277">
            <v>-0.16195099849146699</v>
          </cell>
        </row>
        <row r="278">
          <cell r="D278">
            <v>24851.576166666677</v>
          </cell>
          <cell r="F278">
            <v>464.24</v>
          </cell>
          <cell r="L278">
            <v>-8.74569320194266E-2</v>
          </cell>
        </row>
        <row r="279">
          <cell r="C279">
            <v>-92</v>
          </cell>
          <cell r="D279">
            <v>23507.707416666675</v>
          </cell>
          <cell r="F279">
            <v>443.43</v>
          </cell>
          <cell r="L279">
            <v>-8.9666543435763399E-2</v>
          </cell>
        </row>
        <row r="280">
          <cell r="C280">
            <v>1992</v>
          </cell>
          <cell r="D280">
            <v>23213.392833333324</v>
          </cell>
          <cell r="F280">
            <v>446.88</v>
          </cell>
          <cell r="L280">
            <v>-0.103089788913486</v>
          </cell>
        </row>
        <row r="281">
          <cell r="C281">
            <v>-92</v>
          </cell>
          <cell r="D281">
            <v>21945.079864636926</v>
          </cell>
          <cell r="F281">
            <v>434.43</v>
          </cell>
          <cell r="L281">
            <v>-0.116793507345106</v>
          </cell>
        </row>
        <row r="282">
          <cell r="C282">
            <v>1992</v>
          </cell>
          <cell r="D282">
            <v>21432.835224494174</v>
          </cell>
          <cell r="F282">
            <v>426.91</v>
          </cell>
          <cell r="L282">
            <v>-0.118301792952381</v>
          </cell>
        </row>
        <row r="283">
          <cell r="D283">
            <v>19933.99152540935</v>
          </cell>
          <cell r="F283">
            <v>413</v>
          </cell>
          <cell r="L283">
            <v>-0.13579378285531399</v>
          </cell>
        </row>
        <row r="284">
          <cell r="D284">
            <v>19632.603013428052</v>
          </cell>
          <cell r="F284">
            <v>412.31</v>
          </cell>
          <cell r="L284">
            <v>-0.142715838523715</v>
          </cell>
        </row>
        <row r="285">
          <cell r="C285">
            <v>12</v>
          </cell>
          <cell r="D285">
            <v>19691.788644322274</v>
          </cell>
          <cell r="F285">
            <v>425.19</v>
          </cell>
          <cell r="L285">
            <v>-0.16195035296485</v>
          </cell>
        </row>
        <row r="286">
          <cell r="D286">
            <v>17756.148548246751</v>
          </cell>
          <cell r="F286">
            <v>421.46</v>
          </cell>
          <cell r="L286">
            <v>-0.20754011347574799</v>
          </cell>
        </row>
        <row r="287">
          <cell r="C287">
            <v>12</v>
          </cell>
          <cell r="D287">
            <v>18070.769443844274</v>
          </cell>
          <cell r="F287">
            <v>432.09</v>
          </cell>
          <cell r="L287">
            <v>-0.216327244821932</v>
          </cell>
        </row>
        <row r="288">
          <cell r="D288">
            <v>17137.864756612224</v>
          </cell>
          <cell r="F288">
            <v>422.07</v>
          </cell>
          <cell r="L288">
            <v>-0.22501338053359299</v>
          </cell>
        </row>
        <row r="289">
          <cell r="D289">
            <v>16163.797624517751</v>
          </cell>
          <cell r="F289">
            <v>415.78</v>
          </cell>
          <cell r="L289">
            <v>-0.24082446119131901</v>
          </cell>
        </row>
        <row r="290">
          <cell r="D290">
            <v>15734.349334190674</v>
          </cell>
          <cell r="F290">
            <v>409.8</v>
          </cell>
          <cell r="L290">
            <v>-0.242613359814111</v>
          </cell>
        </row>
        <row r="291">
          <cell r="D291">
            <v>17719.882744095074</v>
          </cell>
          <cell r="F291">
            <v>421</v>
          </cell>
          <cell r="L291">
            <v>-0.20776388737461501</v>
          </cell>
        </row>
        <row r="292">
          <cell r="D292">
            <v>17320.402225672999</v>
          </cell>
          <cell r="F292">
            <v>425.95</v>
          </cell>
          <cell r="L292">
            <v>-0.22641540847883501</v>
          </cell>
        </row>
        <row r="293">
          <cell r="C293">
            <v>20</v>
          </cell>
          <cell r="D293">
            <v>18080.221653399349</v>
          </cell>
          <cell r="F293">
            <v>442.9</v>
          </cell>
          <cell r="L293">
            <v>-0.23354306987880999</v>
          </cell>
        </row>
        <row r="294">
          <cell r="D294">
            <v>19608.07665731095</v>
          </cell>
          <cell r="F294">
            <v>455.84</v>
          </cell>
          <cell r="L294">
            <v>-0.21371002173378001</v>
          </cell>
        </row>
        <row r="295">
          <cell r="C295">
            <v>20</v>
          </cell>
          <cell r="D295">
            <v>19489.900347725899</v>
          </cell>
          <cell r="F295">
            <v>452.35</v>
          </cell>
          <cell r="L295">
            <v>-0.21122189738212599</v>
          </cell>
        </row>
        <row r="296">
          <cell r="D296">
            <v>19852.650539984126</v>
          </cell>
          <cell r="F296">
            <v>451.93</v>
          </cell>
          <cell r="L296">
            <v>-0.200869880728483</v>
          </cell>
        </row>
        <row r="297">
          <cell r="D297">
            <v>19693.444205161177</v>
          </cell>
          <cell r="F297">
            <v>451.09</v>
          </cell>
          <cell r="L297">
            <v>-0.203758026603582</v>
          </cell>
        </row>
        <row r="298">
          <cell r="D298">
            <v>18611.092062510725</v>
          </cell>
          <cell r="F298">
            <v>446.85</v>
          </cell>
          <cell r="L298">
            <v>-0.22576933245493999</v>
          </cell>
        </row>
        <row r="299">
          <cell r="D299">
            <v>17181.631390035574</v>
          </cell>
          <cell r="F299">
            <v>436.78</v>
          </cell>
          <cell r="L299">
            <v>-0.24761616608338999</v>
          </cell>
        </row>
        <row r="300">
          <cell r="D300">
            <v>15580.609333333325</v>
          </cell>
          <cell r="F300">
            <v>415.08</v>
          </cell>
          <cell r="L300">
            <v>-0.25524504760191402</v>
          </cell>
        </row>
        <row r="301">
          <cell r="C301">
            <v>28</v>
          </cell>
          <cell r="D301">
            <v>14578.317666666675</v>
          </cell>
          <cell r="F301">
            <v>404.76</v>
          </cell>
          <cell r="L301">
            <v>-0.26529673262700498</v>
          </cell>
        </row>
        <row r="302">
          <cell r="D302">
            <v>13843.442833333325</v>
          </cell>
          <cell r="F302">
            <v>393.25</v>
          </cell>
          <cell r="L302">
            <v>-0.26629438054850801</v>
          </cell>
        </row>
        <row r="303">
          <cell r="C303">
            <v>28</v>
          </cell>
          <cell r="D303">
            <v>13930.505333333325</v>
          </cell>
          <cell r="F303">
            <v>396.89</v>
          </cell>
          <cell r="L303">
            <v>-0.26985459155817698</v>
          </cell>
        </row>
        <row r="304">
          <cell r="D304">
            <v>13440.213666666676</v>
          </cell>
          <cell r="F304">
            <v>384.76</v>
          </cell>
          <cell r="L304">
            <v>-0.263328163416373</v>
          </cell>
        </row>
        <row r="305">
          <cell r="D305">
            <v>12651.380333333325</v>
          </cell>
          <cell r="F305">
            <v>378.04</v>
          </cell>
          <cell r="L305">
            <v>-0.273504867877156</v>
          </cell>
        </row>
        <row r="306">
          <cell r="D306">
            <v>13026.730333333326</v>
          </cell>
          <cell r="F306">
            <v>383.16</v>
          </cell>
          <cell r="L306">
            <v>-0.27176894490174403</v>
          </cell>
        </row>
        <row r="307">
          <cell r="D307">
            <v>11758.477000000001</v>
          </cell>
          <cell r="F307">
            <v>362.64</v>
          </cell>
          <cell r="L307">
            <v>-0.27243075634052399</v>
          </cell>
        </row>
        <row r="308">
          <cell r="D308">
            <v>11093.002500000001</v>
          </cell>
          <cell r="F308">
            <v>351.33</v>
          </cell>
          <cell r="L308">
            <v>-0.27190090879857798</v>
          </cell>
        </row>
        <row r="309">
          <cell r="C309">
            <v>36</v>
          </cell>
          <cell r="D309">
            <v>10591.356666666676</v>
          </cell>
          <cell r="F309">
            <v>324.33999999999997</v>
          </cell>
          <cell r="L309">
            <v>-0.24166497759105099</v>
          </cell>
        </row>
        <row r="310">
          <cell r="D310">
            <v>11702.021666666675</v>
          </cell>
          <cell r="F310">
            <v>333</v>
          </cell>
          <cell r="L310">
            <v>-0.226040942245922</v>
          </cell>
        </row>
        <row r="311">
          <cell r="C311">
            <v>36</v>
          </cell>
          <cell r="D311">
            <v>10997.635</v>
          </cell>
          <cell r="F311">
            <v>313.08999999999997</v>
          </cell>
          <cell r="L311">
            <v>-0.21265200852118199</v>
          </cell>
        </row>
        <row r="312">
          <cell r="D312">
            <v>9604.6350000000002</v>
          </cell>
          <cell r="F312">
            <v>313.51</v>
          </cell>
          <cell r="L312">
            <v>-0.25047735338127203</v>
          </cell>
        </row>
        <row r="313">
          <cell r="D313">
            <v>10359.176666666675</v>
          </cell>
          <cell r="F313">
            <v>336.15</v>
          </cell>
          <cell r="L313">
            <v>-0.266940228696597</v>
          </cell>
        </row>
        <row r="314">
          <cell r="D314">
            <v>10612.0725</v>
          </cell>
          <cell r="F314">
            <v>329.99</v>
          </cell>
          <cell r="L314">
            <v>-0.25024239297083301</v>
          </cell>
        </row>
        <row r="315">
          <cell r="D315">
            <v>11441.239166666675</v>
          </cell>
          <cell r="F315">
            <v>337.73</v>
          </cell>
          <cell r="L315">
            <v>-0.24063835142423701</v>
          </cell>
        </row>
        <row r="316">
          <cell r="D316">
            <v>10752.6955</v>
          </cell>
          <cell r="F316">
            <v>329.89</v>
          </cell>
          <cell r="L316">
            <v>-0.24633085625811299</v>
          </cell>
        </row>
        <row r="317">
          <cell r="C317">
            <v>44</v>
          </cell>
          <cell r="D317">
            <v>10827.3205</v>
          </cell>
          <cell r="F317">
            <v>332.96</v>
          </cell>
          <cell r="L317">
            <v>-0.249301670671945</v>
          </cell>
        </row>
        <row r="318">
          <cell r="D318">
            <v>10640.758</v>
          </cell>
          <cell r="F318">
            <v>348.97</v>
          </cell>
          <cell r="L318">
            <v>-0.28014723704505701</v>
          </cell>
        </row>
        <row r="319">
          <cell r="C319">
            <v>44</v>
          </cell>
          <cell r="D319">
            <v>9827.6538333333247</v>
          </cell>
          <cell r="F319">
            <v>351.69</v>
          </cell>
          <cell r="L319">
            <v>-0.30622526407548001</v>
          </cell>
        </row>
        <row r="320">
          <cell r="D320">
            <v>11726.4455</v>
          </cell>
          <cell r="F320">
            <v>347.81</v>
          </cell>
          <cell r="L320">
            <v>-0.24932112584417301</v>
          </cell>
        </row>
        <row r="321">
          <cell r="D321">
            <v>11177.112166666675</v>
          </cell>
          <cell r="F321">
            <v>342.26</v>
          </cell>
          <cell r="L321">
            <v>-0.25500176717711198</v>
          </cell>
        </row>
        <row r="322">
          <cell r="D322">
            <v>10132.362166666675</v>
          </cell>
          <cell r="F322">
            <v>356.27</v>
          </cell>
          <cell r="L322">
            <v>-0.30550053262915999</v>
          </cell>
        </row>
        <row r="323">
          <cell r="D323">
            <v>10148.9455</v>
          </cell>
          <cell r="F323">
            <v>353.74</v>
          </cell>
          <cell r="L323">
            <v>-0.300970082241793</v>
          </cell>
        </row>
        <row r="324">
          <cell r="D324">
            <v>11384.403833333325</v>
          </cell>
          <cell r="F324">
            <v>375.36</v>
          </cell>
          <cell r="L324">
            <v>-0.30296029464293101</v>
          </cell>
        </row>
        <row r="325">
          <cell r="C325">
            <v>52</v>
          </cell>
          <cell r="D325">
            <v>12825.966333333325</v>
          </cell>
          <cell r="F325">
            <v>385.92</v>
          </cell>
          <cell r="L325">
            <v>-0.28158253683947798</v>
          </cell>
        </row>
        <row r="326">
          <cell r="D326">
            <v>12403.091333333325</v>
          </cell>
          <cell r="F326">
            <v>375.79</v>
          </cell>
          <cell r="L326">
            <v>-0.276490131840959</v>
          </cell>
        </row>
        <row r="327">
          <cell r="C327">
            <v>52</v>
          </cell>
          <cell r="D327">
            <v>12146.049666666675</v>
          </cell>
          <cell r="F327">
            <v>373.96</v>
          </cell>
          <cell r="L327">
            <v>-0.28038747844263101</v>
          </cell>
        </row>
        <row r="328">
          <cell r="D328">
            <v>12017.528833333325</v>
          </cell>
          <cell r="F328">
            <v>372.12</v>
          </cell>
          <cell r="L328">
            <v>-0.280841443817475</v>
          </cell>
        </row>
        <row r="329">
          <cell r="D329">
            <v>12842.549666666675</v>
          </cell>
          <cell r="F329">
            <v>389.27</v>
          </cell>
          <cell r="L329">
            <v>-0.28655358116003699</v>
          </cell>
        </row>
        <row r="330">
          <cell r="D330">
            <v>12593.799666666675</v>
          </cell>
          <cell r="F330">
            <v>385.03</v>
          </cell>
          <cell r="L330">
            <v>-0.28633549654071599</v>
          </cell>
        </row>
        <row r="331">
          <cell r="D331">
            <v>12844.098333333324</v>
          </cell>
          <cell r="F331">
            <v>387.59</v>
          </cell>
          <cell r="L331">
            <v>-0.28379757060856597</v>
          </cell>
        </row>
        <row r="332">
          <cell r="C332">
            <v>1993</v>
          </cell>
          <cell r="D332">
            <v>13737.89</v>
          </cell>
          <cell r="F332">
            <v>382.15</v>
          </cell>
          <cell r="L332">
            <v>-0.25117262765882897</v>
          </cell>
        </row>
        <row r="333">
          <cell r="C333">
            <v>-93</v>
          </cell>
          <cell r="D333">
            <v>15509.3421875</v>
          </cell>
          <cell r="F333">
            <v>390</v>
          </cell>
          <cell r="L333">
            <v>-0.21661872127400286</v>
          </cell>
        </row>
        <row r="334">
          <cell r="C334">
            <v>1993</v>
          </cell>
          <cell r="D334">
            <v>16603.092187499999</v>
          </cell>
          <cell r="F334">
            <v>407.38</v>
          </cell>
          <cell r="L334">
            <v>-0.21553640461137594</v>
          </cell>
        </row>
        <row r="335">
          <cell r="C335">
            <v>-93</v>
          </cell>
          <cell r="D335">
            <v>17319.253124999999</v>
          </cell>
          <cell r="F335">
            <v>401.75</v>
          </cell>
          <cell r="L335">
            <v>-0.18734126001858287</v>
          </cell>
        </row>
        <row r="336">
          <cell r="D336">
            <v>17522.378124999999</v>
          </cell>
          <cell r="F336">
            <v>400.51</v>
          </cell>
          <cell r="L336">
            <v>-0.17992087678085697</v>
          </cell>
        </row>
        <row r="337">
          <cell r="D337">
            <v>16741.128124999999</v>
          </cell>
          <cell r="F337">
            <v>411.91</v>
          </cell>
          <cell r="L337">
            <v>-0.21917547536425089</v>
          </cell>
        </row>
        <row r="338">
          <cell r="D338">
            <v>19327.174999999999</v>
          </cell>
          <cell r="F338">
            <v>434.59</v>
          </cell>
          <cell r="L338">
            <v>-0.18686284780910828</v>
          </cell>
        </row>
        <row r="339">
          <cell r="D339">
            <v>18819.362499999999</v>
          </cell>
          <cell r="F339">
            <v>444.24</v>
          </cell>
          <cell r="L339">
            <v>-0.2159979539199052</v>
          </cell>
        </row>
        <row r="340">
          <cell r="D340">
            <v>21585.596874999999</v>
          </cell>
          <cell r="F340">
            <v>449.52</v>
          </cell>
          <cell r="L340">
            <v>-0.1507636583515122</v>
          </cell>
        </row>
        <row r="341">
          <cell r="C341">
            <v>15</v>
          </cell>
          <cell r="D341">
            <v>21026.534374999999</v>
          </cell>
          <cell r="F341">
            <v>441.13</v>
          </cell>
          <cell r="L341">
            <v>-0.15211458682098516</v>
          </cell>
        </row>
        <row r="342">
          <cell r="D342">
            <v>21831.221874999999</v>
          </cell>
          <cell r="F342">
            <v>447.08</v>
          </cell>
          <cell r="L342">
            <v>-0.14027086122781504</v>
          </cell>
        </row>
        <row r="343">
          <cell r="C343">
            <v>15</v>
          </cell>
          <cell r="D343">
            <v>21418.721874999999</v>
          </cell>
          <cell r="F343">
            <v>446.55</v>
          </cell>
          <cell r="L343">
            <v>-0.15041443398373328</v>
          </cell>
        </row>
        <row r="344">
          <cell r="D344">
            <v>21332.05</v>
          </cell>
          <cell r="F344">
            <v>452.12</v>
          </cell>
          <cell r="L344">
            <v>-0.16172624954889445</v>
          </cell>
        </row>
        <row r="345">
          <cell r="D345">
            <v>21917.987499999999</v>
          </cell>
          <cell r="F345">
            <v>477.29</v>
          </cell>
          <cell r="L345">
            <v>-0.1867734641404756</v>
          </cell>
        </row>
        <row r="346">
          <cell r="D346">
            <v>22222.674999999999</v>
          </cell>
          <cell r="F346">
            <v>475.54</v>
          </cell>
          <cell r="L346">
            <v>-0.17582063833454525</v>
          </cell>
        </row>
        <row r="347">
          <cell r="D347">
            <v>25017.040000000001</v>
          </cell>
          <cell r="F347">
            <v>479.45</v>
          </cell>
          <cell r="L347">
            <v>-0.10762240913522393</v>
          </cell>
        </row>
        <row r="348">
          <cell r="D348">
            <v>24134.227500000001</v>
          </cell>
          <cell r="F348">
            <v>477.08</v>
          </cell>
          <cell r="L348">
            <v>-0.12733439171043065</v>
          </cell>
        </row>
        <row r="349">
          <cell r="C349">
            <v>23</v>
          </cell>
          <cell r="D349">
            <v>24437.758750000001</v>
          </cell>
          <cell r="F349">
            <v>474.46</v>
          </cell>
          <cell r="L349">
            <v>-0.1150065658371711</v>
          </cell>
        </row>
        <row r="350">
          <cell r="D350">
            <v>24934.180112499998</v>
          </cell>
          <cell r="F350">
            <v>473.65</v>
          </cell>
          <cell r="L350">
            <v>-0.10045978346414047</v>
          </cell>
        </row>
        <row r="351">
          <cell r="C351">
            <v>23</v>
          </cell>
          <cell r="D351">
            <v>24242.344174999998</v>
          </cell>
          <cell r="F351">
            <v>476.24</v>
          </cell>
          <cell r="L351">
            <v>-0.12309392399025074</v>
          </cell>
        </row>
        <row r="352">
          <cell r="D352">
            <v>26336.3916359375</v>
          </cell>
          <cell r="F352">
            <v>484.66</v>
          </cell>
          <cell r="L352">
            <v>-8.0858540242927074E-2</v>
          </cell>
        </row>
        <row r="353">
          <cell r="D353">
            <v>26669.0947609375</v>
          </cell>
          <cell r="F353">
            <v>483.37</v>
          </cell>
          <cell r="L353">
            <v>-6.9901945315507932E-2</v>
          </cell>
        </row>
        <row r="354">
          <cell r="D354">
            <v>27843.6611671875</v>
          </cell>
          <cell r="F354">
            <v>495.53</v>
          </cell>
          <cell r="L354">
            <v>-5.8229524082239234E-2</v>
          </cell>
        </row>
        <row r="355">
          <cell r="D355">
            <v>28997.6279640625</v>
          </cell>
          <cell r="F355">
            <v>507.15</v>
          </cell>
          <cell r="L355">
            <v>-4.623383951695012E-2</v>
          </cell>
        </row>
        <row r="356">
          <cell r="D356">
            <v>31904.5049171875</v>
          </cell>
          <cell r="F356">
            <v>521.72</v>
          </cell>
          <cell r="L356">
            <v>7.7392095231040101E-3</v>
          </cell>
        </row>
        <row r="357">
          <cell r="C357">
            <v>31</v>
          </cell>
          <cell r="D357">
            <v>29511.218979687499</v>
          </cell>
          <cell r="F357">
            <v>514.72</v>
          </cell>
          <cell r="L357">
            <v>-4.4770445586507904E-2</v>
          </cell>
        </row>
        <row r="358">
          <cell r="D358">
            <v>31712.734214062501</v>
          </cell>
          <cell r="F358">
            <v>531.41999999999996</v>
          </cell>
          <cell r="L358">
            <v>-1.3048910360719479E-2</v>
          </cell>
        </row>
        <row r="359">
          <cell r="C359">
            <v>31</v>
          </cell>
          <cell r="D359">
            <v>30225.8310890625</v>
          </cell>
          <cell r="F359">
            <v>546.5</v>
          </cell>
          <cell r="L359">
            <v>-7.7067439305536473E-2</v>
          </cell>
        </row>
        <row r="360">
          <cell r="D360">
            <v>32245.671450000002</v>
          </cell>
          <cell r="F360">
            <v>591.08000000000004</v>
          </cell>
          <cell r="L360">
            <v>-9.5241872211036596E-2</v>
          </cell>
        </row>
        <row r="361">
          <cell r="D361">
            <v>31934.733950000002</v>
          </cell>
          <cell r="F361">
            <v>573.14</v>
          </cell>
          <cell r="L361">
            <v>-7.4544284615765802E-2</v>
          </cell>
        </row>
        <row r="362">
          <cell r="D362">
            <v>33054.575356250003</v>
          </cell>
          <cell r="F362">
            <v>570.36</v>
          </cell>
          <cell r="L362">
            <v>-4.018964383548787E-2</v>
          </cell>
        </row>
        <row r="363">
          <cell r="D363">
            <v>31810.496850781248</v>
          </cell>
          <cell r="F363">
            <v>569.29999999999995</v>
          </cell>
          <cell r="L363">
            <v>-7.1652216159824339E-2</v>
          </cell>
        </row>
        <row r="364">
          <cell r="D364">
            <v>30426.824975781248</v>
          </cell>
          <cell r="F364">
            <v>550.94000000000005</v>
          </cell>
          <cell r="L364">
            <v>-7.8882200371130251E-2</v>
          </cell>
        </row>
        <row r="365">
          <cell r="C365">
            <v>39</v>
          </cell>
          <cell r="D365">
            <v>30341.317163281248</v>
          </cell>
          <cell r="F365">
            <v>553.54999999999995</v>
          </cell>
          <cell r="L365">
            <v>-8.5379908906451141E-2</v>
          </cell>
        </row>
        <row r="366">
          <cell r="D366">
            <v>28172.528100781248</v>
          </cell>
          <cell r="F366">
            <v>545.09</v>
          </cell>
          <cell r="L366">
            <v>-0.12954376601035356</v>
          </cell>
        </row>
        <row r="367">
          <cell r="C367">
            <v>39</v>
          </cell>
          <cell r="D367">
            <v>27601.180444531248</v>
          </cell>
          <cell r="F367">
            <v>547.64</v>
          </cell>
          <cell r="L367">
            <v>-0.14890024968470922</v>
          </cell>
        </row>
        <row r="368">
          <cell r="D368">
            <v>30224.715600781248</v>
          </cell>
          <cell r="F368">
            <v>579.13</v>
          </cell>
          <cell r="L368">
            <v>-0.12982401768685028</v>
          </cell>
        </row>
        <row r="369">
          <cell r="D369">
            <v>32541.199975781248</v>
          </cell>
          <cell r="F369">
            <v>589.94000000000005</v>
          </cell>
          <cell r="G369">
            <v>-0.1322346673125</v>
          </cell>
          <cell r="J369">
            <v>-4.6715682313969456E-2</v>
          </cell>
          <cell r="L369">
            <v>-8.5518984998530542E-2</v>
          </cell>
          <cell r="M369" t="str">
            <v xml:space="preserve"> </v>
          </cell>
          <cell r="N369" t="str">
            <v xml:space="preserve"> </v>
          </cell>
        </row>
        <row r="370">
          <cell r="D370">
            <v>31231.375757031248</v>
          </cell>
          <cell r="F370">
            <v>609.51</v>
          </cell>
          <cell r="G370">
            <v>-0.16716331314583333</v>
          </cell>
          <cell r="J370">
            <v>-1.5092510301365436E-2</v>
          </cell>
          <cell r="L370">
            <v>-0.15207080284446789</v>
          </cell>
          <cell r="M370">
            <v>4.187022441221222E-2</v>
          </cell>
          <cell r="N370">
            <v>4.4497781154490434E-2</v>
          </cell>
        </row>
        <row r="371">
          <cell r="D371">
            <v>30998.172632031248</v>
          </cell>
          <cell r="F371">
            <v>613.99</v>
          </cell>
          <cell r="G371">
            <v>-0.17338206314583332</v>
          </cell>
          <cell r="J371">
            <v>-7.8532762381837273E-3</v>
          </cell>
          <cell r="L371">
            <v>-0.16552878690764961</v>
          </cell>
          <cell r="M371" t="str">
            <v xml:space="preserve"> </v>
          </cell>
          <cell r="N371" t="str">
            <v xml:space="preserve"> </v>
          </cell>
        </row>
        <row r="372">
          <cell r="D372">
            <v>31490.231225781248</v>
          </cell>
          <cell r="F372">
            <v>604.9</v>
          </cell>
          <cell r="G372">
            <v>-0.16026050064583333</v>
          </cell>
          <cell r="J372">
            <v>-2.2541811424416257E-2</v>
          </cell>
          <cell r="L372">
            <v>-0.13771868922141708</v>
          </cell>
          <cell r="M372">
            <v>4.187022441221222E-2</v>
          </cell>
          <cell r="N372">
            <v>4.4497781154490434E-2</v>
          </cell>
        </row>
        <row r="373">
          <cell r="C373">
            <v>47</v>
          </cell>
          <cell r="D373">
            <v>30597.840600781248</v>
          </cell>
          <cell r="F373">
            <v>596.35</v>
          </cell>
          <cell r="G373">
            <v>-0.18405758397916666</v>
          </cell>
          <cell r="J373">
            <v>-3.6357760361961707E-2</v>
          </cell>
          <cell r="L373">
            <v>-0.14769982361720496</v>
          </cell>
          <cell r="M373" t="str">
            <v xml:space="preserve"> </v>
          </cell>
        </row>
        <row r="374">
          <cell r="D374">
            <v>30652.254663281248</v>
          </cell>
          <cell r="F374">
            <v>605.96</v>
          </cell>
          <cell r="G374">
            <v>-0.18260654231250001</v>
          </cell>
          <cell r="J374">
            <v>-2.0828956936252727E-2</v>
          </cell>
          <cell r="L374">
            <v>-0.16177758537624728</v>
          </cell>
          <cell r="M374" t="str">
            <v xml:space="preserve"> </v>
          </cell>
          <cell r="N374">
            <v>-3.8717143329475845E-2</v>
          </cell>
        </row>
        <row r="375">
          <cell r="C375">
            <v>47</v>
          </cell>
          <cell r="D375">
            <v>28673.914819531248</v>
          </cell>
          <cell r="F375">
            <v>578.85</v>
          </cell>
          <cell r="G375">
            <v>-0.23536227147916666</v>
          </cell>
          <cell r="J375">
            <v>-6.4636018421265248E-2</v>
          </cell>
          <cell r="L375">
            <v>-0.17072625305790143</v>
          </cell>
        </row>
        <row r="376">
          <cell r="D376">
            <v>28372.896225781249</v>
          </cell>
          <cell r="F376">
            <v>581.48</v>
          </cell>
          <cell r="G376">
            <v>-0.24338943397916668</v>
          </cell>
          <cell r="J376">
            <v>-6.0386200210067062E-2</v>
          </cell>
          <cell r="L376">
            <v>-0.1830032337690996</v>
          </cell>
          <cell r="M376">
            <v>-9.8993715785986924E-2</v>
          </cell>
          <cell r="N376">
            <v>-3.8717143329475845E-2</v>
          </cell>
        </row>
        <row r="377">
          <cell r="D377">
            <v>27504.408921093749</v>
          </cell>
          <cell r="F377">
            <v>580.21</v>
          </cell>
          <cell r="G377">
            <v>-0.26654909543749999</v>
          </cell>
          <cell r="J377">
            <v>-6.2438393794942232E-2</v>
          </cell>
          <cell r="L377">
            <v>-0.20411070164255776</v>
          </cell>
        </row>
        <row r="378">
          <cell r="D378">
            <v>26632.46243671875</v>
          </cell>
          <cell r="F378">
            <v>582.64</v>
          </cell>
          <cell r="G378">
            <v>-0.2898010016875</v>
          </cell>
          <cell r="J378">
            <v>-5.8511755675850367E-2</v>
          </cell>
          <cell r="L378">
            <v>-0.23128924601164963</v>
          </cell>
          <cell r="M378">
            <v>3.7927174076819892E-2</v>
          </cell>
          <cell r="N378">
            <v>5.4344087500859839E-2</v>
          </cell>
        </row>
        <row r="379">
          <cell r="D379">
            <v>27821.79837421875</v>
          </cell>
          <cell r="F379">
            <v>596.67999999999995</v>
          </cell>
          <cell r="G379">
            <v>-0.25808537668749998</v>
          </cell>
          <cell r="J379">
            <v>-3.5824513209986267E-2</v>
          </cell>
          <cell r="L379">
            <v>-0.22226086347751373</v>
          </cell>
        </row>
        <row r="380">
          <cell r="D380">
            <v>29449</v>
          </cell>
          <cell r="F380">
            <v>613.08000000000004</v>
          </cell>
          <cell r="G380">
            <v>-0.21469333333333335</v>
          </cell>
          <cell r="J380">
            <v>-9.3237456572675126E-3</v>
          </cell>
          <cell r="L380">
            <v>-0.20536958767606583</v>
          </cell>
          <cell r="M380">
            <v>3.7927174076819892E-2</v>
          </cell>
          <cell r="N380">
            <v>5.4344087500859839E-2</v>
          </cell>
        </row>
        <row r="381">
          <cell r="C381">
            <v>3</v>
          </cell>
          <cell r="D381">
            <v>32499.55109375</v>
          </cell>
          <cell r="F381">
            <v>640.19000000000005</v>
          </cell>
          <cell r="G381">
            <v>-0.13334530416666668</v>
          </cell>
          <cell r="J381">
            <v>3.4483315827745012E-2</v>
          </cell>
          <cell r="L381">
            <v>-0.16782861999441168</v>
          </cell>
        </row>
        <row r="382">
          <cell r="D382">
            <v>31938.61359375</v>
          </cell>
          <cell r="F382">
            <v>644.92999999999995</v>
          </cell>
          <cell r="G382">
            <v>-0.1483036375</v>
          </cell>
          <cell r="J382">
            <v>4.2142684010664941E-2</v>
          </cell>
          <cell r="L382">
            <v>-0.19044632151066496</v>
          </cell>
          <cell r="M382">
            <v>0.1441083897161195</v>
          </cell>
          <cell r="N382">
            <v>0.10523912050629614</v>
          </cell>
        </row>
        <row r="383">
          <cell r="C383">
            <v>3</v>
          </cell>
          <cell r="D383">
            <v>31885.48859375</v>
          </cell>
          <cell r="F383">
            <v>657.43</v>
          </cell>
          <cell r="G383">
            <v>-0.14972030416666668</v>
          </cell>
          <cell r="J383">
            <v>6.2341439767310332E-2</v>
          </cell>
          <cell r="L383">
            <v>-0.212061743933977</v>
          </cell>
        </row>
        <row r="384">
          <cell r="C384">
            <v>1994</v>
          </cell>
          <cell r="D384">
            <v>33692.84796875</v>
          </cell>
          <cell r="F384">
            <v>677.6</v>
          </cell>
          <cell r="G384">
            <v>-0.10152405416666667</v>
          </cell>
          <cell r="J384">
            <v>9.4934152056233331E-2</v>
          </cell>
          <cell r="L384">
            <v>-0.1964582062229</v>
          </cell>
          <cell r="M384">
            <v>0.1441083897161195</v>
          </cell>
          <cell r="N384">
            <v>0.10523912050629614</v>
          </cell>
        </row>
        <row r="385">
          <cell r="D385">
            <v>33012.57453125</v>
          </cell>
          <cell r="F385">
            <v>688.23</v>
          </cell>
          <cell r="G385">
            <v>-0.11966467916666666</v>
          </cell>
          <cell r="J385">
            <v>0.11211117395168457</v>
          </cell>
          <cell r="L385">
            <v>-0.23177585311835125</v>
          </cell>
        </row>
        <row r="386">
          <cell r="C386">
            <v>1994</v>
          </cell>
          <cell r="D386">
            <v>32129.70734375</v>
          </cell>
          <cell r="F386">
            <v>666.12</v>
          </cell>
          <cell r="G386">
            <v>-0.14320780416666667</v>
          </cell>
          <cell r="J386">
            <v>7.6383614769330213E-2</v>
          </cell>
          <cell r="L386">
            <v>-0.21959141893599687</v>
          </cell>
          <cell r="M386">
            <v>-8.5062725223116198E-3</v>
          </cell>
          <cell r="N386">
            <v>1.8004722550177821E-3</v>
          </cell>
        </row>
        <row r="387">
          <cell r="D387">
            <v>33727.153671874999</v>
          </cell>
          <cell r="F387">
            <v>678.42</v>
          </cell>
          <cell r="G387">
            <v>-0.10060923541666666</v>
          </cell>
          <cell r="J387">
            <v>9.6259190433869268E-2</v>
          </cell>
          <cell r="L387">
            <v>-0.19686842585053593</v>
          </cell>
        </row>
        <row r="388">
          <cell r="D388">
            <v>33406.247421874999</v>
          </cell>
          <cell r="F388">
            <v>678.82</v>
          </cell>
          <cell r="G388">
            <v>-0.10916673541666666</v>
          </cell>
          <cell r="J388">
            <v>9.6905550618081926E-2</v>
          </cell>
          <cell r="L388">
            <v>-0.20607228603474859</v>
          </cell>
          <cell r="M388">
            <v>-8.5062725223116198E-3</v>
          </cell>
          <cell r="N388">
            <v>1.8004722550177821E-3</v>
          </cell>
        </row>
        <row r="389">
          <cell r="C389">
            <v>11</v>
          </cell>
          <cell r="D389">
            <v>33368.184921874999</v>
          </cell>
          <cell r="F389">
            <v>663.02</v>
          </cell>
          <cell r="G389">
            <v>-0.11018173541666666</v>
          </cell>
          <cell r="J389">
            <v>7.1374323341682158E-2</v>
          </cell>
          <cell r="L389">
            <v>-0.18155605875834882</v>
          </cell>
        </row>
        <row r="390">
          <cell r="C390" t="str">
            <v xml:space="preserve"> </v>
          </cell>
          <cell r="D390">
            <v>34098.58171875</v>
          </cell>
          <cell r="F390">
            <v>654.97</v>
          </cell>
          <cell r="G390">
            <v>-9.07044875E-2</v>
          </cell>
          <cell r="J390">
            <v>5.8366324634402521E-2</v>
          </cell>
          <cell r="L390">
            <v>-0.14907081213440251</v>
          </cell>
          <cell r="M390">
            <v>-1.2513375614923605E-2</v>
          </cell>
          <cell r="N390">
            <v>-4.3958634100350613E-2</v>
          </cell>
        </row>
        <row r="391">
          <cell r="C391">
            <v>11</v>
          </cell>
          <cell r="D391">
            <v>34471.38640625</v>
          </cell>
          <cell r="F391">
            <v>667.17</v>
          </cell>
          <cell r="G391">
            <v>-8.0763029166666667E-2</v>
          </cell>
          <cell r="J391">
            <v>7.8080310252888419E-2</v>
          </cell>
          <cell r="L391">
            <v>-0.15884333941955509</v>
          </cell>
        </row>
        <row r="392">
          <cell r="C392" t="str">
            <v xml:space="preserve"> </v>
          </cell>
          <cell r="D392">
            <v>32988.222500000003</v>
          </cell>
          <cell r="F392">
            <v>648.98</v>
          </cell>
          <cell r="G392">
            <v>-0.12031406666666666</v>
          </cell>
          <cell r="J392">
            <v>4.8687080875818051E-2</v>
          </cell>
          <cell r="L392">
            <v>-0.16900114754248471</v>
          </cell>
          <cell r="M392">
            <v>-1.2513375614923605E-2</v>
          </cell>
          <cell r="N392">
            <v>-4.3958634100350613E-2</v>
          </cell>
        </row>
        <row r="393">
          <cell r="D393">
            <v>32684.4725</v>
          </cell>
          <cell r="F393">
            <v>641.12</v>
          </cell>
          <cell r="G393">
            <v>-0.12841406666666666</v>
          </cell>
          <cell r="J393">
            <v>3.5986103256039431E-2</v>
          </cell>
          <cell r="L393">
            <v>-0.16440016992270609</v>
          </cell>
        </row>
        <row r="394">
          <cell r="D394">
            <v>31918.956875</v>
          </cell>
          <cell r="F394">
            <v>644.1</v>
          </cell>
          <cell r="G394">
            <v>-0.14882781666666667</v>
          </cell>
          <cell r="J394">
            <v>4.0801486628423686E-2</v>
          </cell>
          <cell r="L394">
            <v>-0.18962930329509037</v>
          </cell>
          <cell r="M394">
            <v>4.7832885660935576E-2</v>
          </cell>
          <cell r="N394">
            <v>-1.2681438565133041E-2</v>
          </cell>
        </row>
        <row r="395">
          <cell r="D395">
            <v>34871.730312500003</v>
          </cell>
          <cell r="F395">
            <v>652.74</v>
          </cell>
          <cell r="L395">
            <v>-0.12485005827408364</v>
          </cell>
        </row>
        <row r="396">
          <cell r="D396">
            <v>34566.144375000003</v>
          </cell>
          <cell r="F396">
            <v>640.75</v>
          </cell>
          <cell r="L396">
            <v>-0.11362437008564273</v>
          </cell>
        </row>
        <row r="397">
          <cell r="C397">
            <v>19</v>
          </cell>
          <cell r="D397">
            <v>35086.167812500003</v>
          </cell>
          <cell r="F397">
            <v>634.13</v>
          </cell>
          <cell r="L397">
            <v>-8.9059817370256658E-2</v>
          </cell>
        </row>
        <row r="398">
          <cell r="D398">
            <v>34866.292812500003</v>
          </cell>
          <cell r="F398">
            <v>630.19000000000005</v>
          </cell>
          <cell r="L398">
            <v>-8.8556502889095362E-2</v>
          </cell>
        </row>
        <row r="399">
          <cell r="C399">
            <v>19</v>
          </cell>
          <cell r="D399">
            <v>38769.360625000001</v>
          </cell>
          <cell r="F399">
            <v>649.69000000000005</v>
          </cell>
          <cell r="L399">
            <v>-1.598475353612884E-2</v>
          </cell>
        </row>
        <row r="400">
          <cell r="D400">
            <v>37736.548125000001</v>
          </cell>
          <cell r="F400">
            <v>655.04</v>
          </cell>
          <cell r="L400">
            <v>-5.2171487666639732E-2</v>
          </cell>
        </row>
        <row r="401">
          <cell r="D401">
            <v>37458.098124999997</v>
          </cell>
          <cell r="F401">
            <v>649.13</v>
          </cell>
          <cell r="L401">
            <v>-5.004684927823113E-2</v>
          </cell>
        </row>
        <row r="402">
          <cell r="D402">
            <v>37695.598124999997</v>
          </cell>
          <cell r="F402">
            <v>624.54</v>
          </cell>
          <cell r="L402">
            <v>-3.9785236204249817E-3</v>
          </cell>
        </row>
        <row r="403">
          <cell r="D403">
            <v>37020.360625000001</v>
          </cell>
          <cell r="F403">
            <v>608.25</v>
          </cell>
          <cell r="L403">
            <v>4.3381615483019578E-3</v>
          </cell>
        </row>
        <row r="404">
          <cell r="D404">
            <v>36341.150468749998</v>
          </cell>
          <cell r="F404">
            <v>590.6</v>
          </cell>
          <cell r="L404">
            <v>1.4746533843351917E-2</v>
          </cell>
        </row>
        <row r="405">
          <cell r="C405">
            <v>27</v>
          </cell>
          <cell r="D405">
            <v>36811.539687500001</v>
          </cell>
          <cell r="F405">
            <v>593.49</v>
          </cell>
          <cell r="L405">
            <v>2.2620294012415502E-2</v>
          </cell>
        </row>
        <row r="406">
          <cell r="D406">
            <v>37381.270357142857</v>
          </cell>
          <cell r="F406">
            <v>601.12</v>
          </cell>
          <cell r="L406">
            <v>2.5483791355702012E-2</v>
          </cell>
        </row>
        <row r="407">
          <cell r="C407">
            <v>27</v>
          </cell>
          <cell r="D407">
            <v>38147.341785714285</v>
          </cell>
          <cell r="F407">
            <v>601.95000000000005</v>
          </cell>
          <cell r="L407">
            <v>4.4571165402032188E-2</v>
          </cell>
        </row>
        <row r="408">
          <cell r="D408">
            <v>39083.541071428568</v>
          </cell>
          <cell r="F408">
            <v>627.86</v>
          </cell>
          <cell r="L408">
            <v>2.7668498755371907E-2</v>
          </cell>
        </row>
        <row r="409">
          <cell r="D409">
            <v>40869.255357142858</v>
          </cell>
          <cell r="F409">
            <v>643.28</v>
          </cell>
          <cell r="L409">
            <v>5.0370361273021774E-2</v>
          </cell>
        </row>
        <row r="410">
          <cell r="D410">
            <v>40011.282678571428</v>
          </cell>
          <cell r="F410">
            <v>649.53</v>
          </cell>
          <cell r="L410">
            <v>1.7391711966127647E-2</v>
          </cell>
        </row>
        <row r="411">
          <cell r="D411">
            <v>39670.657678571428</v>
          </cell>
          <cell r="F411">
            <v>653.02</v>
          </cell>
          <cell r="L411">
            <v>2.6688860255389218E-3</v>
          </cell>
        </row>
        <row r="412">
          <cell r="D412">
            <v>38645.657678571428</v>
          </cell>
          <cell r="F412">
            <v>632.01</v>
          </cell>
          <cell r="L412">
            <v>9.2856213679751616E-3</v>
          </cell>
        </row>
        <row r="413">
          <cell r="C413">
            <v>35</v>
          </cell>
          <cell r="D413">
            <v>38544.764821428573</v>
          </cell>
          <cell r="F413">
            <v>634</v>
          </cell>
          <cell r="L413">
            <v>3.3795032610410246E-3</v>
          </cell>
        </row>
        <row r="414">
          <cell r="C414" t="str">
            <v xml:space="preserve"> </v>
          </cell>
          <cell r="D414">
            <v>39663.514821428573</v>
          </cell>
          <cell r="F414">
            <v>636.97</v>
          </cell>
          <cell r="L414">
            <v>2.8413612226595414E-2</v>
          </cell>
        </row>
        <row r="415">
          <cell r="C415">
            <v>35</v>
          </cell>
          <cell r="D415">
            <v>41185.83625</v>
          </cell>
          <cell r="F415">
            <v>638.73</v>
          </cell>
          <cell r="L415">
            <v>6.6164865511297841E-2</v>
          </cell>
        </row>
        <row r="416">
          <cell r="C416" t="str">
            <v xml:space="preserve"> </v>
          </cell>
          <cell r="D416">
            <v>39248.33625</v>
          </cell>
          <cell r="F416">
            <v>620.11</v>
          </cell>
          <cell r="L416">
            <v>4.4586265419730146E-2</v>
          </cell>
        </row>
        <row r="417">
          <cell r="D417">
            <v>38741.550535714283</v>
          </cell>
          <cell r="F417">
            <v>600.64</v>
          </cell>
          <cell r="L417">
            <v>6.2533561671995294E-2</v>
          </cell>
        </row>
        <row r="418">
          <cell r="D418">
            <v>38504.943392857145</v>
          </cell>
          <cell r="F418">
            <v>596.62</v>
          </cell>
          <cell r="L418">
            <v>6.2719957713808644E-2</v>
          </cell>
        </row>
        <row r="419">
          <cell r="D419">
            <v>38192.443392857145</v>
          </cell>
          <cell r="F419">
            <v>593.58000000000004</v>
          </cell>
          <cell r="L419">
            <v>5.9298961780491467E-2</v>
          </cell>
        </row>
        <row r="420">
          <cell r="D420">
            <v>38339.764821428573</v>
          </cell>
          <cell r="F420">
            <v>585.08000000000004</v>
          </cell>
        </row>
        <row r="421">
          <cell r="C421">
            <v>43</v>
          </cell>
          <cell r="D421">
            <v>38955.83625</v>
          </cell>
          <cell r="F421">
            <v>615.16999999999996</v>
          </cell>
        </row>
        <row r="422">
          <cell r="D422">
            <v>38937.979107142753</v>
          </cell>
          <cell r="F422">
            <v>601.30999999999995</v>
          </cell>
        </row>
        <row r="423">
          <cell r="C423">
            <v>43</v>
          </cell>
          <cell r="D423">
            <v>39393.33625</v>
          </cell>
          <cell r="F423">
            <v>601.41</v>
          </cell>
        </row>
        <row r="424">
          <cell r="D424">
            <v>42170.121964285718</v>
          </cell>
          <cell r="F424">
            <v>599.11</v>
          </cell>
        </row>
        <row r="425">
          <cell r="D425">
            <v>41147.80053571429</v>
          </cell>
          <cell r="F425">
            <v>598.14</v>
          </cell>
        </row>
        <row r="426">
          <cell r="D426">
            <v>43129.943392857145</v>
          </cell>
          <cell r="F426">
            <v>606.52</v>
          </cell>
        </row>
        <row r="427">
          <cell r="D427">
            <v>43403.157678571428</v>
          </cell>
          <cell r="F427">
            <v>604.77</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side"/>
      <sheetName val="Skjemaoversikt"/>
      <sheetName val="Kapital"/>
      <sheetName val="Konsoliderte selskaper"/>
      <sheetName val="Stater"/>
      <sheetName val="Lokal regional mynd."/>
      <sheetName val="Offentlig eide foretak"/>
      <sheetName val="Multilaterale utviklingsbanker"/>
      <sheetName val="Internasjonale organisasjoner"/>
      <sheetName val="Institusjoner"/>
      <sheetName val="Foretak"/>
      <sheetName val="Massemarked"/>
      <sheetName val="Pantsikkerhet eiendom"/>
      <sheetName val="Forfalte engasjementer"/>
      <sheetName val="Høyrisiko-engasjementer"/>
      <sheetName val="Obligasjoner fortrinnsrett"/>
      <sheetName val="Andeler verdipapirfond"/>
      <sheetName val="Øvrige engasjementer"/>
      <sheetName val="Oppgjørsrisiko"/>
      <sheetName val="Verdipapirisering SA"/>
      <sheetName val="Markedsrisiko gjeld"/>
      <sheetName val="Markedsrisiko egenkapital"/>
      <sheetName val="Markedsrisiko valuta"/>
      <sheetName val="Markedsrisiko varer"/>
      <sheetName val="Markedsrisiko VaR"/>
      <sheetName val="Operasjonell risik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rogalandsparebank.no/investor-relations/rogaland-sparebank-boligkreditt/obligasjonslan-for-Rogaland-Sparebank-Boligkreditt"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rogalandsparebank.no/investor-relations/rogaland-sparebank-boligkreditt/obligasjonslan-for-Rogaland-Sparebank-Boligkreditt"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rogalandsparebank.no/investor-relations/rogaland-sparebank-boligkreditt" TargetMode="External"/><Relationship Id="rId5" Type="http://schemas.openxmlformats.org/officeDocument/2006/relationships/hyperlink" Target="https://www.openfigi.com/id/BBG008P8XQY6" TargetMode="External"/><Relationship Id="rId10" Type="http://schemas.openxmlformats.org/officeDocument/2006/relationships/hyperlink" Target="https://www.rogalandsparebank.no/investor-relations/gront-rammeverk" TargetMode="External"/><Relationship Id="rId4" Type="http://schemas.openxmlformats.org/officeDocument/2006/relationships/hyperlink" Target="https://eur-lex.europa.eu/eli/dir/2019/2162/oj" TargetMode="External"/><Relationship Id="rId9" Type="http://schemas.openxmlformats.org/officeDocument/2006/relationships/hyperlink" Target="https://www.rogalandsparebank.no/investor-relations/rogaland-sparebank-boligkreditt/obligasjonslan-for-Rogaland-Sparebank-Boligkreditt"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heetViews>
  <sheetFormatPr baseColWidth="10" defaultColWidth="9" defaultRowHeight="14.3" x14ac:dyDescent="0.25"/>
  <cols>
    <col min="1" max="1" width="242" style="2" customWidth="1"/>
    <col min="2" max="16384" width="9" style="2"/>
  </cols>
  <sheetData>
    <row r="1" spans="1:1" ht="31.4" x14ac:dyDescent="0.25">
      <c r="A1" s="1" t="s">
        <v>0</v>
      </c>
    </row>
    <row r="3" spans="1:1" ht="15" x14ac:dyDescent="0.25">
      <c r="A3" s="3"/>
    </row>
    <row r="4" spans="1:1" ht="34.25" x14ac:dyDescent="0.25">
      <c r="A4" s="4" t="s">
        <v>1</v>
      </c>
    </row>
    <row r="5" spans="1:1" ht="34.25" x14ac:dyDescent="0.25">
      <c r="A5" s="4" t="s">
        <v>2</v>
      </c>
    </row>
    <row r="6" spans="1:1" ht="51.35" x14ac:dyDescent="0.25">
      <c r="A6" s="4" t="s">
        <v>3</v>
      </c>
    </row>
    <row r="7" spans="1:1" ht="17.149999999999999" x14ac:dyDescent="0.25">
      <c r="A7" s="4"/>
    </row>
    <row r="8" spans="1:1" ht="18.55" x14ac:dyDescent="0.25">
      <c r="A8" s="5" t="s">
        <v>4</v>
      </c>
    </row>
    <row r="9" spans="1:1" ht="34.25" x14ac:dyDescent="0.3">
      <c r="A9" s="6" t="s">
        <v>5</v>
      </c>
    </row>
    <row r="10" spans="1:1" ht="85.55" x14ac:dyDescent="0.25">
      <c r="A10" s="7" t="s">
        <v>6</v>
      </c>
    </row>
    <row r="11" spans="1:1" ht="34.25" x14ac:dyDescent="0.25">
      <c r="A11" s="7" t="s">
        <v>7</v>
      </c>
    </row>
    <row r="12" spans="1:1" ht="17.149999999999999" x14ac:dyDescent="0.25">
      <c r="A12" s="7" t="s">
        <v>8</v>
      </c>
    </row>
    <row r="13" spans="1:1" ht="17.149999999999999" x14ac:dyDescent="0.25">
      <c r="A13" s="7" t="s">
        <v>9</v>
      </c>
    </row>
    <row r="14" spans="1:1" ht="34.25" x14ac:dyDescent="0.25">
      <c r="A14" s="7" t="s">
        <v>10</v>
      </c>
    </row>
    <row r="15" spans="1:1" ht="17.149999999999999" x14ac:dyDescent="0.25">
      <c r="A15" s="7"/>
    </row>
    <row r="16" spans="1:1" ht="18.55" x14ac:dyDescent="0.25">
      <c r="A16" s="5" t="s">
        <v>11</v>
      </c>
    </row>
    <row r="17" spans="1:1" ht="17.149999999999999" x14ac:dyDescent="0.25">
      <c r="A17" s="8" t="s">
        <v>12</v>
      </c>
    </row>
    <row r="18" spans="1:1" ht="34.25" x14ac:dyDescent="0.25">
      <c r="A18" s="9" t="s">
        <v>13</v>
      </c>
    </row>
    <row r="19" spans="1:1" ht="34.25" x14ac:dyDescent="0.25">
      <c r="A19" s="9" t="s">
        <v>14</v>
      </c>
    </row>
    <row r="20" spans="1:1" ht="51.35" x14ac:dyDescent="0.25">
      <c r="A20" s="9" t="s">
        <v>15</v>
      </c>
    </row>
    <row r="21" spans="1:1" ht="85.55" x14ac:dyDescent="0.25">
      <c r="A21" s="9" t="s">
        <v>16</v>
      </c>
    </row>
    <row r="22" spans="1:1" ht="51.35" x14ac:dyDescent="0.25">
      <c r="A22" s="9" t="s">
        <v>17</v>
      </c>
    </row>
    <row r="23" spans="1:1" ht="34.25" x14ac:dyDescent="0.25">
      <c r="A23" s="9" t="s">
        <v>18</v>
      </c>
    </row>
    <row r="24" spans="1:1" ht="17.149999999999999" x14ac:dyDescent="0.25">
      <c r="A24" s="9" t="s">
        <v>19</v>
      </c>
    </row>
    <row r="25" spans="1:1" ht="17.149999999999999" x14ac:dyDescent="0.25">
      <c r="A25" s="8" t="s">
        <v>20</v>
      </c>
    </row>
    <row r="26" spans="1:1" ht="51.35" x14ac:dyDescent="0.3">
      <c r="A26" s="10" t="s">
        <v>21</v>
      </c>
    </row>
    <row r="27" spans="1:1" ht="17.149999999999999" x14ac:dyDescent="0.3">
      <c r="A27" s="10" t="s">
        <v>22</v>
      </c>
    </row>
    <row r="28" spans="1:1" ht="17.149999999999999" x14ac:dyDescent="0.25">
      <c r="A28" s="8" t="s">
        <v>23</v>
      </c>
    </row>
    <row r="29" spans="1:1" ht="34.25" x14ac:dyDescent="0.25">
      <c r="A29" s="9" t="s">
        <v>24</v>
      </c>
    </row>
    <row r="30" spans="1:1" ht="34.25" x14ac:dyDescent="0.25">
      <c r="A30" s="9" t="s">
        <v>25</v>
      </c>
    </row>
    <row r="31" spans="1:1" ht="34.25" x14ac:dyDescent="0.25">
      <c r="A31" s="9" t="s">
        <v>26</v>
      </c>
    </row>
    <row r="32" spans="1:1" ht="34.25" x14ac:dyDescent="0.25">
      <c r="A32" s="9" t="s">
        <v>27</v>
      </c>
    </row>
    <row r="33" spans="1:1" ht="17.149999999999999" x14ac:dyDescent="0.25">
      <c r="A33" s="9"/>
    </row>
    <row r="34" spans="1:1" ht="18.55" x14ac:dyDescent="0.25">
      <c r="A34" s="5" t="s">
        <v>28</v>
      </c>
    </row>
    <row r="35" spans="1:1" ht="17.149999999999999" x14ac:dyDescent="0.25">
      <c r="A35" s="8" t="s">
        <v>29</v>
      </c>
    </row>
    <row r="36" spans="1:1" ht="34.25" x14ac:dyDescent="0.25">
      <c r="A36" s="9" t="s">
        <v>30</v>
      </c>
    </row>
    <row r="37" spans="1:1" ht="34.25" x14ac:dyDescent="0.25">
      <c r="A37" s="9" t="s">
        <v>31</v>
      </c>
    </row>
    <row r="38" spans="1:1" ht="34.25" x14ac:dyDescent="0.25">
      <c r="A38" s="9" t="s">
        <v>32</v>
      </c>
    </row>
    <row r="39" spans="1:1" ht="17.149999999999999" x14ac:dyDescent="0.25">
      <c r="A39" s="9" t="s">
        <v>33</v>
      </c>
    </row>
    <row r="40" spans="1:1" ht="34.25" x14ac:dyDescent="0.25">
      <c r="A40" s="9" t="s">
        <v>34</v>
      </c>
    </row>
    <row r="41" spans="1:1" ht="17.149999999999999" x14ac:dyDescent="0.25">
      <c r="A41" s="8" t="s">
        <v>35</v>
      </c>
    </row>
    <row r="42" spans="1:1" ht="17.149999999999999" x14ac:dyDescent="0.25">
      <c r="A42" s="9" t="s">
        <v>36</v>
      </c>
    </row>
    <row r="43" spans="1:1" ht="17.149999999999999" x14ac:dyDescent="0.3">
      <c r="A43" s="10" t="s">
        <v>37</v>
      </c>
    </row>
    <row r="44" spans="1:1" ht="17.149999999999999" x14ac:dyDescent="0.25">
      <c r="A44" s="8" t="s">
        <v>38</v>
      </c>
    </row>
    <row r="45" spans="1:1" ht="34.25" x14ac:dyDescent="0.3">
      <c r="A45" s="10" t="s">
        <v>39</v>
      </c>
    </row>
    <row r="46" spans="1:1" ht="34.25" x14ac:dyDescent="0.25">
      <c r="A46" s="9" t="s">
        <v>40</v>
      </c>
    </row>
    <row r="47" spans="1:1" ht="51.35" x14ac:dyDescent="0.25">
      <c r="A47" s="9" t="s">
        <v>41</v>
      </c>
    </row>
    <row r="48" spans="1:1" ht="17.149999999999999" x14ac:dyDescent="0.25">
      <c r="A48" s="9" t="s">
        <v>42</v>
      </c>
    </row>
    <row r="49" spans="1:1" ht="17.149999999999999" x14ac:dyDescent="0.3">
      <c r="A49" s="10" t="s">
        <v>43</v>
      </c>
    </row>
    <row r="50" spans="1:1" ht="17.149999999999999" x14ac:dyDescent="0.25">
      <c r="A50" s="8" t="s">
        <v>44</v>
      </c>
    </row>
    <row r="51" spans="1:1" ht="34.25" x14ac:dyDescent="0.3">
      <c r="A51" s="10" t="s">
        <v>45</v>
      </c>
    </row>
    <row r="52" spans="1:1" ht="17.149999999999999" x14ac:dyDescent="0.25">
      <c r="A52" s="9" t="s">
        <v>46</v>
      </c>
    </row>
    <row r="53" spans="1:1" ht="34.25" x14ac:dyDescent="0.3">
      <c r="A53" s="10" t="s">
        <v>47</v>
      </c>
    </row>
    <row r="54" spans="1:1" ht="17.149999999999999" x14ac:dyDescent="0.25">
      <c r="A54" s="8" t="s">
        <v>48</v>
      </c>
    </row>
    <row r="55" spans="1:1" ht="17.149999999999999" x14ac:dyDescent="0.3">
      <c r="A55" s="10" t="s">
        <v>49</v>
      </c>
    </row>
    <row r="56" spans="1:1" ht="34.25" x14ac:dyDescent="0.25">
      <c r="A56" s="9" t="s">
        <v>50</v>
      </c>
    </row>
    <row r="57" spans="1:1" ht="17.149999999999999" x14ac:dyDescent="0.25">
      <c r="A57" s="9" t="s">
        <v>51</v>
      </c>
    </row>
    <row r="58" spans="1:1" ht="34.25" x14ac:dyDescent="0.25">
      <c r="A58" s="9" t="s">
        <v>52</v>
      </c>
    </row>
    <row r="59" spans="1:1" ht="17.149999999999999" x14ac:dyDescent="0.25">
      <c r="A59" s="8" t="s">
        <v>53</v>
      </c>
    </row>
    <row r="60" spans="1:1" ht="34.25" x14ac:dyDescent="0.25">
      <c r="A60" s="9" t="s">
        <v>54</v>
      </c>
    </row>
    <row r="61" spans="1:1" ht="17.149999999999999" x14ac:dyDescent="0.25">
      <c r="A61" s="11"/>
    </row>
    <row r="62" spans="1:1" ht="18.55" x14ac:dyDescent="0.25">
      <c r="A62" s="5" t="s">
        <v>55</v>
      </c>
    </row>
    <row r="63" spans="1:1" ht="17.149999999999999" x14ac:dyDescent="0.25">
      <c r="A63" s="8" t="s">
        <v>56</v>
      </c>
    </row>
    <row r="64" spans="1:1" ht="34.25" x14ac:dyDescent="0.25">
      <c r="A64" s="9" t="s">
        <v>57</v>
      </c>
    </row>
    <row r="65" spans="1:1" ht="17.149999999999999" x14ac:dyDescent="0.25">
      <c r="A65" s="9" t="s">
        <v>58</v>
      </c>
    </row>
    <row r="66" spans="1:1" ht="51.35" x14ac:dyDescent="0.25">
      <c r="A66" s="7" t="s">
        <v>59</v>
      </c>
    </row>
    <row r="67" spans="1:1" ht="34.25" x14ac:dyDescent="0.25">
      <c r="A67" s="7" t="s">
        <v>60</v>
      </c>
    </row>
    <row r="68" spans="1:1" ht="34.25" x14ac:dyDescent="0.25">
      <c r="A68" s="7" t="s">
        <v>61</v>
      </c>
    </row>
    <row r="69" spans="1:1" ht="17.149999999999999" x14ac:dyDescent="0.25">
      <c r="A69" s="12" t="s">
        <v>62</v>
      </c>
    </row>
    <row r="70" spans="1:1" ht="51.35" x14ac:dyDescent="0.25">
      <c r="A70" s="7" t="s">
        <v>63</v>
      </c>
    </row>
    <row r="71" spans="1:1" ht="17.149999999999999" x14ac:dyDescent="0.25">
      <c r="A71" s="7" t="s">
        <v>64</v>
      </c>
    </row>
    <row r="72" spans="1:1" ht="17.149999999999999" x14ac:dyDescent="0.25">
      <c r="A72" s="12" t="s">
        <v>65</v>
      </c>
    </row>
    <row r="73" spans="1:1" ht="17.149999999999999" x14ac:dyDescent="0.25">
      <c r="A73" s="7" t="s">
        <v>66</v>
      </c>
    </row>
    <row r="74" spans="1:1" ht="17.149999999999999" x14ac:dyDescent="0.25">
      <c r="A74" s="12" t="s">
        <v>67</v>
      </c>
    </row>
    <row r="75" spans="1:1" ht="34.25" x14ac:dyDescent="0.25">
      <c r="A75" s="7" t="s">
        <v>68</v>
      </c>
    </row>
    <row r="76" spans="1:1" ht="17.149999999999999" x14ac:dyDescent="0.25">
      <c r="A76" s="7" t="s">
        <v>69</v>
      </c>
    </row>
    <row r="77" spans="1:1" ht="51.35" x14ac:dyDescent="0.25">
      <c r="A77" s="7" t="s">
        <v>70</v>
      </c>
    </row>
    <row r="78" spans="1:1" ht="17.149999999999999" x14ac:dyDescent="0.25">
      <c r="A78" s="12" t="s">
        <v>71</v>
      </c>
    </row>
    <row r="79" spans="1:1" ht="17.149999999999999" x14ac:dyDescent="0.3">
      <c r="A79" s="6" t="s">
        <v>72</v>
      </c>
    </row>
    <row r="80" spans="1:1" ht="17.149999999999999" x14ac:dyDescent="0.25">
      <c r="A80" s="12" t="s">
        <v>73</v>
      </c>
    </row>
    <row r="81" spans="1:1" ht="34.25" x14ac:dyDescent="0.25">
      <c r="A81" s="7" t="s">
        <v>74</v>
      </c>
    </row>
    <row r="82" spans="1:1" ht="34.25" x14ac:dyDescent="0.25">
      <c r="A82" s="7" t="s">
        <v>75</v>
      </c>
    </row>
    <row r="83" spans="1:1" ht="34.25" x14ac:dyDescent="0.25">
      <c r="A83" s="7" t="s">
        <v>76</v>
      </c>
    </row>
    <row r="84" spans="1:1" ht="34.25" x14ac:dyDescent="0.25">
      <c r="A84" s="7" t="s">
        <v>77</v>
      </c>
    </row>
    <row r="85" spans="1:1" ht="34.25" x14ac:dyDescent="0.25">
      <c r="A85" s="7" t="s">
        <v>78</v>
      </c>
    </row>
    <row r="86" spans="1:1" ht="17.149999999999999" x14ac:dyDescent="0.25">
      <c r="A86" s="12" t="s">
        <v>79</v>
      </c>
    </row>
    <row r="87" spans="1:1" ht="17.149999999999999" x14ac:dyDescent="0.25">
      <c r="A87" s="7" t="s">
        <v>80</v>
      </c>
    </row>
    <row r="88" spans="1:1" ht="34.25" x14ac:dyDescent="0.25">
      <c r="A88" s="7" t="s">
        <v>81</v>
      </c>
    </row>
    <row r="89" spans="1:1" ht="17.149999999999999" x14ac:dyDescent="0.25">
      <c r="A89" s="12" t="s">
        <v>82</v>
      </c>
    </row>
    <row r="90" spans="1:1" ht="34.25" x14ac:dyDescent="0.25">
      <c r="A90" s="7" t="s">
        <v>83</v>
      </c>
    </row>
    <row r="91" spans="1:1" ht="17.149999999999999" x14ac:dyDescent="0.25">
      <c r="A91" s="12" t="s">
        <v>84</v>
      </c>
    </row>
    <row r="92" spans="1:1" ht="17.149999999999999" x14ac:dyDescent="0.3">
      <c r="A92" s="6" t="s">
        <v>85</v>
      </c>
    </row>
    <row r="93" spans="1:1" ht="17.149999999999999" x14ac:dyDescent="0.25">
      <c r="A93" s="7" t="s">
        <v>86</v>
      </c>
    </row>
    <row r="94" spans="1:1" ht="17.149999999999999" x14ac:dyDescent="0.25">
      <c r="A94" s="7"/>
    </row>
    <row r="95" spans="1:1" ht="18.55" x14ac:dyDescent="0.25">
      <c r="A95" s="5" t="s">
        <v>87</v>
      </c>
    </row>
    <row r="96" spans="1:1" ht="34.25" x14ac:dyDescent="0.3">
      <c r="A96" s="6" t="s">
        <v>88</v>
      </c>
    </row>
    <row r="97" spans="1:1" ht="17.149999999999999" x14ac:dyDescent="0.3">
      <c r="A97" s="6" t="s">
        <v>89</v>
      </c>
    </row>
    <row r="98" spans="1:1" ht="17.149999999999999" x14ac:dyDescent="0.25">
      <c r="A98" s="12" t="s">
        <v>90</v>
      </c>
    </row>
    <row r="99" spans="1:1" ht="17.149999999999999" x14ac:dyDescent="0.25">
      <c r="A99" s="4" t="s">
        <v>91</v>
      </c>
    </row>
    <row r="100" spans="1:1" ht="17.149999999999999" x14ac:dyDescent="0.25">
      <c r="A100" s="7" t="s">
        <v>92</v>
      </c>
    </row>
    <row r="101" spans="1:1" ht="17.149999999999999" x14ac:dyDescent="0.25">
      <c r="A101" s="7" t="s">
        <v>93</v>
      </c>
    </row>
    <row r="102" spans="1:1" ht="17.149999999999999" x14ac:dyDescent="0.25">
      <c r="A102" s="7" t="s">
        <v>94</v>
      </c>
    </row>
    <row r="103" spans="1:1" ht="17.149999999999999" x14ac:dyDescent="0.25">
      <c r="A103" s="7" t="s">
        <v>95</v>
      </c>
    </row>
    <row r="104" spans="1:1" ht="34.25" x14ac:dyDescent="0.25">
      <c r="A104" s="7" t="s">
        <v>96</v>
      </c>
    </row>
    <row r="105" spans="1:1" ht="17.149999999999999" x14ac:dyDescent="0.25">
      <c r="A105" s="4" t="s">
        <v>97</v>
      </c>
    </row>
    <row r="106" spans="1:1" ht="17.149999999999999" x14ac:dyDescent="0.25">
      <c r="A106" s="7" t="s">
        <v>98</v>
      </c>
    </row>
    <row r="107" spans="1:1" ht="17.149999999999999" x14ac:dyDescent="0.25">
      <c r="A107" s="7" t="s">
        <v>99</v>
      </c>
    </row>
    <row r="108" spans="1:1" ht="17.149999999999999" x14ac:dyDescent="0.25">
      <c r="A108" s="7" t="s">
        <v>100</v>
      </c>
    </row>
    <row r="109" spans="1:1" ht="17.149999999999999" x14ac:dyDescent="0.25">
      <c r="A109" s="7" t="s">
        <v>101</v>
      </c>
    </row>
    <row r="110" spans="1:1" ht="17.149999999999999" x14ac:dyDescent="0.25">
      <c r="A110" s="7" t="s">
        <v>102</v>
      </c>
    </row>
    <row r="111" spans="1:1" ht="17.149999999999999" x14ac:dyDescent="0.25">
      <c r="A111" s="7" t="s">
        <v>103</v>
      </c>
    </row>
    <row r="112" spans="1:1" ht="17.149999999999999" x14ac:dyDescent="0.25">
      <c r="A112" s="12" t="s">
        <v>104</v>
      </c>
    </row>
    <row r="113" spans="1:1" ht="17.149999999999999" x14ac:dyDescent="0.25">
      <c r="A113" s="7" t="s">
        <v>105</v>
      </c>
    </row>
    <row r="114" spans="1:1" ht="17.149999999999999" x14ac:dyDescent="0.25">
      <c r="A114" s="4" t="s">
        <v>106</v>
      </c>
    </row>
    <row r="115" spans="1:1" ht="17.149999999999999" x14ac:dyDescent="0.25">
      <c r="A115" s="7" t="s">
        <v>107</v>
      </c>
    </row>
    <row r="116" spans="1:1" ht="17.149999999999999" x14ac:dyDescent="0.25">
      <c r="A116" s="7" t="s">
        <v>108</v>
      </c>
    </row>
    <row r="117" spans="1:1" ht="17.149999999999999" x14ac:dyDescent="0.25">
      <c r="A117" s="4" t="s">
        <v>109</v>
      </c>
    </row>
    <row r="118" spans="1:1" ht="17.149999999999999" x14ac:dyDescent="0.25">
      <c r="A118" s="7" t="s">
        <v>110</v>
      </c>
    </row>
    <row r="119" spans="1:1" ht="17.149999999999999" x14ac:dyDescent="0.25">
      <c r="A119" s="7" t="s">
        <v>111</v>
      </c>
    </row>
    <row r="120" spans="1:1" ht="17.149999999999999" x14ac:dyDescent="0.25">
      <c r="A120" s="7" t="s">
        <v>112</v>
      </c>
    </row>
    <row r="121" spans="1:1" ht="17.149999999999999" x14ac:dyDescent="0.25">
      <c r="A121" s="12" t="s">
        <v>113</v>
      </c>
    </row>
    <row r="122" spans="1:1" ht="17.149999999999999" x14ac:dyDescent="0.25">
      <c r="A122" s="4" t="s">
        <v>114</v>
      </c>
    </row>
    <row r="123" spans="1:1" ht="17.149999999999999" x14ac:dyDescent="0.25">
      <c r="A123" s="4" t="s">
        <v>115</v>
      </c>
    </row>
    <row r="124" spans="1:1" ht="17.149999999999999" x14ac:dyDescent="0.25">
      <c r="A124" s="7" t="s">
        <v>116</v>
      </c>
    </row>
    <row r="125" spans="1:1" ht="17.149999999999999" x14ac:dyDescent="0.25">
      <c r="A125" s="7" t="s">
        <v>117</v>
      </c>
    </row>
    <row r="126" spans="1:1" ht="17.149999999999999" x14ac:dyDescent="0.25">
      <c r="A126" s="7" t="s">
        <v>118</v>
      </c>
    </row>
    <row r="127" spans="1:1" ht="17.149999999999999" x14ac:dyDescent="0.25">
      <c r="A127" s="7" t="s">
        <v>119</v>
      </c>
    </row>
    <row r="128" spans="1:1" ht="17.149999999999999" x14ac:dyDescent="0.25">
      <c r="A128" s="7" t="s">
        <v>120</v>
      </c>
    </row>
    <row r="129" spans="1:1" ht="17.149999999999999" x14ac:dyDescent="0.25">
      <c r="A129" s="12" t="s">
        <v>121</v>
      </c>
    </row>
    <row r="130" spans="1:1" ht="34.25" x14ac:dyDescent="0.25">
      <c r="A130" s="7" t="s">
        <v>122</v>
      </c>
    </row>
    <row r="131" spans="1:1" ht="68.45" x14ac:dyDescent="0.25">
      <c r="A131" s="7" t="s">
        <v>123</v>
      </c>
    </row>
    <row r="132" spans="1:1" ht="34.25" x14ac:dyDescent="0.25">
      <c r="A132" s="7" t="s">
        <v>124</v>
      </c>
    </row>
    <row r="133" spans="1:1" ht="17.149999999999999" x14ac:dyDescent="0.25">
      <c r="A133" s="12" t="s">
        <v>125</v>
      </c>
    </row>
    <row r="134" spans="1:1" ht="34.25" x14ac:dyDescent="0.25">
      <c r="A134" s="4" t="s">
        <v>126</v>
      </c>
    </row>
    <row r="135" spans="1:1" ht="17.149999999999999" x14ac:dyDescent="0.25">
      <c r="A135" s="4"/>
    </row>
    <row r="136" spans="1:1" ht="18.55" x14ac:dyDescent="0.25">
      <c r="A136" s="5" t="s">
        <v>127</v>
      </c>
    </row>
    <row r="137" spans="1:1" ht="17.149999999999999" x14ac:dyDescent="0.25">
      <c r="A137" s="7" t="s">
        <v>128</v>
      </c>
    </row>
    <row r="138" spans="1:1" ht="51.35" x14ac:dyDescent="0.25">
      <c r="A138" s="9" t="s">
        <v>129</v>
      </c>
    </row>
    <row r="139" spans="1:1" ht="34.25" x14ac:dyDescent="0.25">
      <c r="A139" s="9" t="s">
        <v>130</v>
      </c>
    </row>
    <row r="140" spans="1:1" ht="17.149999999999999" x14ac:dyDescent="0.25">
      <c r="A140" s="8" t="s">
        <v>131</v>
      </c>
    </row>
    <row r="141" spans="1:1" ht="17.149999999999999" x14ac:dyDescent="0.25">
      <c r="A141" s="13" t="s">
        <v>132</v>
      </c>
    </row>
    <row r="142" spans="1:1" ht="34.25" x14ac:dyDescent="0.3">
      <c r="A142" s="10" t="s">
        <v>133</v>
      </c>
    </row>
    <row r="143" spans="1:1" ht="17.149999999999999" x14ac:dyDescent="0.25">
      <c r="A143" s="9" t="s">
        <v>134</v>
      </c>
    </row>
    <row r="144" spans="1:1" ht="17.149999999999999" x14ac:dyDescent="0.25">
      <c r="A144" s="9" t="s">
        <v>135</v>
      </c>
    </row>
    <row r="145" spans="1:1" ht="17.149999999999999" x14ac:dyDescent="0.25">
      <c r="A145" s="13" t="s">
        <v>136</v>
      </c>
    </row>
    <row r="146" spans="1:1" ht="17.149999999999999" x14ac:dyDescent="0.25">
      <c r="A146" s="8" t="s">
        <v>137</v>
      </c>
    </row>
    <row r="147" spans="1:1" ht="17.149999999999999" x14ac:dyDescent="0.25">
      <c r="A147" s="13" t="s">
        <v>138</v>
      </c>
    </row>
    <row r="148" spans="1:1" ht="17.149999999999999" x14ac:dyDescent="0.25">
      <c r="A148" s="9" t="s">
        <v>139</v>
      </c>
    </row>
    <row r="149" spans="1:1" ht="17.149999999999999" x14ac:dyDescent="0.25">
      <c r="A149" s="9" t="s">
        <v>140</v>
      </c>
    </row>
    <row r="150" spans="1:1" ht="17.149999999999999" x14ac:dyDescent="0.25">
      <c r="A150" s="9" t="s">
        <v>141</v>
      </c>
    </row>
    <row r="151" spans="1:1" ht="34.25" x14ac:dyDescent="0.25">
      <c r="A151" s="13" t="s">
        <v>142</v>
      </c>
    </row>
    <row r="152" spans="1:1" ht="17.149999999999999" x14ac:dyDescent="0.25">
      <c r="A152" s="8" t="s">
        <v>143</v>
      </c>
    </row>
    <row r="153" spans="1:1" ht="17.149999999999999" x14ac:dyDescent="0.25">
      <c r="A153" s="9" t="s">
        <v>144</v>
      </c>
    </row>
    <row r="154" spans="1:1" ht="17.149999999999999" x14ac:dyDescent="0.25">
      <c r="A154" s="9" t="s">
        <v>145</v>
      </c>
    </row>
    <row r="155" spans="1:1" ht="17.149999999999999" x14ac:dyDescent="0.25">
      <c r="A155" s="9" t="s">
        <v>146</v>
      </c>
    </row>
    <row r="156" spans="1:1" ht="17.149999999999999" x14ac:dyDescent="0.25">
      <c r="A156" s="9" t="s">
        <v>147</v>
      </c>
    </row>
    <row r="157" spans="1:1" ht="34.25" x14ac:dyDescent="0.25">
      <c r="A157" s="9" t="s">
        <v>148</v>
      </c>
    </row>
    <row r="158" spans="1:1" ht="34.25" x14ac:dyDescent="0.25">
      <c r="A158" s="9" t="s">
        <v>149</v>
      </c>
    </row>
    <row r="159" spans="1:1" ht="17.149999999999999" x14ac:dyDescent="0.25">
      <c r="A159" s="8" t="s">
        <v>150</v>
      </c>
    </row>
    <row r="160" spans="1:1" ht="34.25" x14ac:dyDescent="0.25">
      <c r="A160" s="9" t="s">
        <v>151</v>
      </c>
    </row>
    <row r="161" spans="1:1" ht="34.25" x14ac:dyDescent="0.25">
      <c r="A161" s="9" t="s">
        <v>152</v>
      </c>
    </row>
    <row r="162" spans="1:1" ht="17.149999999999999" x14ac:dyDescent="0.25">
      <c r="A162" s="9" t="s">
        <v>153</v>
      </c>
    </row>
    <row r="163" spans="1:1" ht="17.149999999999999" x14ac:dyDescent="0.25">
      <c r="A163" s="8" t="s">
        <v>154</v>
      </c>
    </row>
    <row r="164" spans="1:1" ht="34.25" x14ac:dyDescent="0.3">
      <c r="A164" s="10" t="s">
        <v>155</v>
      </c>
    </row>
    <row r="165" spans="1:1" ht="34.25" x14ac:dyDescent="0.25">
      <c r="A165" s="9" t="s">
        <v>156</v>
      </c>
    </row>
    <row r="166" spans="1:1" ht="17.149999999999999" x14ac:dyDescent="0.25">
      <c r="A166" s="8" t="s">
        <v>157</v>
      </c>
    </row>
    <row r="167" spans="1:1" ht="17.149999999999999" x14ac:dyDescent="0.25">
      <c r="A167" s="9" t="s">
        <v>158</v>
      </c>
    </row>
    <row r="168" spans="1:1" ht="17.149999999999999" x14ac:dyDescent="0.25">
      <c r="A168" s="8" t="s">
        <v>159</v>
      </c>
    </row>
    <row r="169" spans="1:1" ht="17.149999999999999" x14ac:dyDescent="0.3">
      <c r="A169" s="10" t="s">
        <v>160</v>
      </c>
    </row>
    <row r="170" spans="1:1" ht="17.149999999999999" x14ac:dyDescent="0.3">
      <c r="A170" s="10"/>
    </row>
    <row r="171" spans="1:1" ht="17.149999999999999" x14ac:dyDescent="0.3">
      <c r="A171" s="10"/>
    </row>
    <row r="172" spans="1:1" ht="17.149999999999999" x14ac:dyDescent="0.3">
      <c r="A172" s="10"/>
    </row>
    <row r="173" spans="1:1" ht="17.149999999999999" x14ac:dyDescent="0.3">
      <c r="A173" s="10"/>
    </row>
    <row r="174" spans="1:1" ht="17.149999999999999"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sqref="A1:B1"/>
    </sheetView>
  </sheetViews>
  <sheetFormatPr baseColWidth="10" defaultColWidth="8.85546875" defaultRowHeight="14.3" outlineLevelRow="1" x14ac:dyDescent="0.25"/>
  <cols>
    <col min="1" max="1" width="13.28515625" style="57" customWidth="1"/>
    <col min="2" max="2" width="60.5703125" style="57" bestFit="1" customWidth="1"/>
    <col min="3" max="7" width="41" style="57" customWidth="1"/>
    <col min="8" max="8" width="45.28515625" style="57" customWidth="1"/>
    <col min="9" max="9" width="92" style="57" customWidth="1"/>
    <col min="10" max="11" width="47.7109375" style="57" customWidth="1"/>
    <col min="12" max="12" width="7.28515625" style="57" customWidth="1"/>
    <col min="13" max="13" width="25.7109375" style="57" customWidth="1"/>
    <col min="14" max="14" width="25.7109375" style="54" customWidth="1"/>
    <col min="15" max="16384" width="8.85546875" style="55"/>
  </cols>
  <sheetData>
    <row r="1" spans="1:13" ht="45.1" customHeight="1" x14ac:dyDescent="0.25">
      <c r="A1" s="292" t="s">
        <v>2098</v>
      </c>
      <c r="B1" s="292"/>
    </row>
    <row r="2" spans="1:13" ht="31.4" x14ac:dyDescent="0.25">
      <c r="A2" s="1" t="s">
        <v>2099</v>
      </c>
      <c r="B2" s="1"/>
      <c r="C2" s="54"/>
      <c r="D2" s="54"/>
      <c r="E2" s="54"/>
      <c r="F2" s="22" t="s">
        <v>226</v>
      </c>
      <c r="G2" s="101"/>
      <c r="H2" s="54"/>
      <c r="I2" s="1"/>
      <c r="J2" s="54"/>
      <c r="K2" s="54"/>
      <c r="L2" s="54"/>
      <c r="M2" s="54"/>
    </row>
    <row r="3" spans="1:13" ht="15" thickBot="1" x14ac:dyDescent="0.3">
      <c r="A3" s="54"/>
      <c r="B3" s="56"/>
      <c r="C3" s="56"/>
      <c r="D3" s="54"/>
      <c r="E3" s="54"/>
      <c r="F3" s="54"/>
      <c r="G3" s="54"/>
      <c r="H3" s="54"/>
      <c r="L3" s="54"/>
      <c r="M3" s="54"/>
    </row>
    <row r="4" spans="1:13" ht="19.25" thickBot="1" x14ac:dyDescent="0.3">
      <c r="A4" s="58"/>
      <c r="B4" s="59" t="s">
        <v>227</v>
      </c>
      <c r="C4" s="129" t="s">
        <v>228</v>
      </c>
      <c r="D4" s="58"/>
      <c r="E4" s="58"/>
      <c r="F4" s="54"/>
      <c r="G4" s="54"/>
      <c r="H4" s="54"/>
      <c r="I4" s="183"/>
      <c r="J4" s="183"/>
      <c r="L4" s="54"/>
      <c r="M4" s="54"/>
    </row>
    <row r="5" spans="1:13" ht="15" thickBot="1" x14ac:dyDescent="0.3">
      <c r="H5" s="54"/>
      <c r="I5" s="183"/>
      <c r="L5" s="54"/>
      <c r="M5" s="54"/>
    </row>
    <row r="6" spans="1:13" ht="18.55" x14ac:dyDescent="0.25">
      <c r="A6" s="60"/>
      <c r="B6" s="61" t="s">
        <v>2100</v>
      </c>
      <c r="C6" s="60"/>
      <c r="E6" s="62"/>
      <c r="F6" s="62"/>
      <c r="G6" s="62"/>
      <c r="H6" s="54"/>
      <c r="I6" s="183"/>
      <c r="L6" s="54"/>
      <c r="M6" s="54"/>
    </row>
    <row r="7" spans="1:13" x14ac:dyDescent="0.25">
      <c r="B7" s="63" t="s">
        <v>2101</v>
      </c>
      <c r="H7" s="54"/>
      <c r="I7" s="183"/>
      <c r="L7" s="54"/>
      <c r="M7" s="54"/>
    </row>
    <row r="8" spans="1:13" x14ac:dyDescent="0.25">
      <c r="B8" s="63" t="s">
        <v>2102</v>
      </c>
      <c r="H8" s="54"/>
      <c r="I8" s="183"/>
      <c r="L8" s="54"/>
      <c r="M8" s="54"/>
    </row>
    <row r="9" spans="1:13" ht="15" thickBot="1" x14ac:dyDescent="0.3">
      <c r="B9" s="65" t="s">
        <v>2103</v>
      </c>
      <c r="H9" s="54"/>
      <c r="L9" s="54"/>
      <c r="M9" s="54"/>
    </row>
    <row r="10" spans="1:13" x14ac:dyDescent="0.25">
      <c r="B10" s="66"/>
      <c r="H10" s="54"/>
      <c r="I10" s="184"/>
      <c r="L10" s="54"/>
      <c r="M10" s="54"/>
    </row>
    <row r="11" spans="1:13" x14ac:dyDescent="0.25">
      <c r="B11" s="66"/>
      <c r="H11" s="54"/>
      <c r="I11" s="184"/>
      <c r="L11" s="54"/>
      <c r="M11" s="54"/>
    </row>
    <row r="12" spans="1:13" ht="37.1" x14ac:dyDescent="0.25">
      <c r="A12" s="67" t="s">
        <v>237</v>
      </c>
      <c r="B12" s="67" t="s">
        <v>2104</v>
      </c>
      <c r="C12" s="68"/>
      <c r="D12" s="68"/>
      <c r="E12" s="68"/>
      <c r="F12" s="68"/>
      <c r="G12" s="68"/>
      <c r="H12" s="54"/>
      <c r="L12" s="54"/>
      <c r="M12" s="54"/>
    </row>
    <row r="13" spans="1:13" ht="15" customHeight="1" x14ac:dyDescent="0.25">
      <c r="A13" s="79"/>
      <c r="B13" s="80" t="s">
        <v>2105</v>
      </c>
      <c r="C13" s="79" t="s">
        <v>2106</v>
      </c>
      <c r="D13" s="79" t="s">
        <v>2107</v>
      </c>
      <c r="E13" s="81"/>
      <c r="F13" s="82"/>
      <c r="G13" s="82"/>
      <c r="H13" s="54"/>
      <c r="L13" s="54"/>
      <c r="M13" s="54"/>
    </row>
    <row r="14" spans="1:13" x14ac:dyDescent="0.25">
      <c r="A14" s="70" t="s">
        <v>2108</v>
      </c>
      <c r="B14" s="83" t="s">
        <v>2109</v>
      </c>
      <c r="C14" s="233" t="s">
        <v>3062</v>
      </c>
      <c r="D14" s="233" t="s">
        <v>3080</v>
      </c>
      <c r="E14" s="62"/>
      <c r="F14" s="62"/>
      <c r="G14" s="62"/>
      <c r="H14" s="54"/>
      <c r="L14" s="54"/>
      <c r="M14" s="54"/>
    </row>
    <row r="15" spans="1:13" x14ac:dyDescent="0.25">
      <c r="A15" s="70" t="s">
        <v>2110</v>
      </c>
      <c r="B15" s="83" t="s">
        <v>713</v>
      </c>
      <c r="C15" s="76" t="s">
        <v>3062</v>
      </c>
      <c r="D15" s="76" t="s">
        <v>3080</v>
      </c>
      <c r="E15" s="62"/>
      <c r="F15" s="62"/>
      <c r="G15" s="62"/>
      <c r="H15" s="54"/>
      <c r="L15" s="54"/>
      <c r="M15" s="54"/>
    </row>
    <row r="16" spans="1:13" x14ac:dyDescent="0.25">
      <c r="A16" s="70" t="s">
        <v>2111</v>
      </c>
      <c r="B16" s="83" t="s">
        <v>2112</v>
      </c>
      <c r="C16" s="76" t="s">
        <v>2062</v>
      </c>
      <c r="D16" s="76" t="s">
        <v>2062</v>
      </c>
      <c r="E16" s="62"/>
      <c r="F16" s="62"/>
      <c r="G16" s="62"/>
      <c r="H16" s="54"/>
      <c r="L16" s="54"/>
      <c r="M16" s="54"/>
    </row>
    <row r="17" spans="1:13" x14ac:dyDescent="0.25">
      <c r="A17" s="70" t="s">
        <v>2113</v>
      </c>
      <c r="B17" s="83" t="s">
        <v>2114</v>
      </c>
      <c r="C17" s="76" t="s">
        <v>2062</v>
      </c>
      <c r="D17" s="76" t="s">
        <v>2062</v>
      </c>
      <c r="E17" s="62"/>
      <c r="F17" s="62"/>
      <c r="G17" s="62"/>
      <c r="H17" s="54"/>
      <c r="L17" s="54"/>
      <c r="M17" s="54"/>
    </row>
    <row r="18" spans="1:13" x14ac:dyDescent="0.25">
      <c r="A18" s="70" t="s">
        <v>2115</v>
      </c>
      <c r="B18" s="83" t="s">
        <v>2116</v>
      </c>
      <c r="C18" s="76" t="s">
        <v>3062</v>
      </c>
      <c r="D18" s="76" t="s">
        <v>3080</v>
      </c>
      <c r="E18" s="62"/>
      <c r="F18" s="62"/>
      <c r="G18" s="62"/>
      <c r="H18" s="54"/>
      <c r="L18" s="54"/>
      <c r="M18" s="54"/>
    </row>
    <row r="19" spans="1:13" x14ac:dyDescent="0.25">
      <c r="A19" s="70" t="s">
        <v>2117</v>
      </c>
      <c r="B19" s="83" t="s">
        <v>2118</v>
      </c>
      <c r="C19" s="76" t="s">
        <v>2062</v>
      </c>
      <c r="D19" s="76" t="s">
        <v>2062</v>
      </c>
      <c r="E19" s="62"/>
      <c r="F19" s="62"/>
      <c r="G19" s="62"/>
      <c r="H19" s="54"/>
      <c r="L19" s="54"/>
      <c r="M19" s="54"/>
    </row>
    <row r="20" spans="1:13" x14ac:dyDescent="0.25">
      <c r="A20" s="70" t="s">
        <v>2119</v>
      </c>
      <c r="B20" s="83" t="s">
        <v>2120</v>
      </c>
      <c r="C20" s="76" t="s">
        <v>3062</v>
      </c>
      <c r="D20" s="76" t="s">
        <v>3080</v>
      </c>
      <c r="E20" s="62"/>
      <c r="F20" s="62"/>
      <c r="G20" s="62"/>
      <c r="H20" s="54"/>
      <c r="L20" s="54"/>
      <c r="M20" s="54"/>
    </row>
    <row r="21" spans="1:13" x14ac:dyDescent="0.25">
      <c r="A21" s="70" t="s">
        <v>2121</v>
      </c>
      <c r="B21" s="83" t="s">
        <v>2122</v>
      </c>
      <c r="C21" s="76" t="s">
        <v>2062</v>
      </c>
      <c r="D21" s="76" t="s">
        <v>2062</v>
      </c>
      <c r="E21" s="62"/>
      <c r="F21" s="62"/>
      <c r="G21" s="62"/>
      <c r="H21" s="54"/>
      <c r="L21" s="54"/>
      <c r="M21" s="54"/>
    </row>
    <row r="22" spans="1:13" x14ac:dyDescent="0.25">
      <c r="A22" s="70" t="s">
        <v>2123</v>
      </c>
      <c r="B22" s="83" t="s">
        <v>2124</v>
      </c>
      <c r="C22" s="76" t="s">
        <v>2062</v>
      </c>
      <c r="D22" s="76" t="s">
        <v>2062</v>
      </c>
      <c r="E22" s="62"/>
      <c r="F22" s="62"/>
      <c r="G22" s="62"/>
      <c r="H22" s="54"/>
      <c r="L22" s="54"/>
      <c r="M22" s="54"/>
    </row>
    <row r="23" spans="1:13" x14ac:dyDescent="0.25">
      <c r="A23" s="70" t="s">
        <v>2125</v>
      </c>
      <c r="B23" s="83" t="s">
        <v>2126</v>
      </c>
      <c r="C23" s="76" t="s">
        <v>3081</v>
      </c>
      <c r="D23" s="76" t="s">
        <v>2062</v>
      </c>
      <c r="E23" s="62"/>
      <c r="F23" s="62"/>
      <c r="G23" s="62"/>
      <c r="H23" s="54"/>
      <c r="L23" s="54"/>
      <c r="M23" s="54"/>
    </row>
    <row r="24" spans="1:13" x14ac:dyDescent="0.25">
      <c r="A24" s="70" t="s">
        <v>2127</v>
      </c>
      <c r="B24" s="83" t="s">
        <v>2128</v>
      </c>
      <c r="C24" s="76" t="s">
        <v>3082</v>
      </c>
      <c r="D24" s="76" t="s">
        <v>2062</v>
      </c>
      <c r="E24" s="62"/>
      <c r="F24" s="62"/>
      <c r="G24" s="62"/>
      <c r="H24" s="54"/>
      <c r="L24" s="54"/>
      <c r="M24" s="54"/>
    </row>
    <row r="25" spans="1:13" outlineLevel="1" x14ac:dyDescent="0.25">
      <c r="A25" s="70" t="s">
        <v>2129</v>
      </c>
      <c r="B25" s="90" t="s">
        <v>2130</v>
      </c>
      <c r="C25" s="76"/>
      <c r="D25" s="76"/>
      <c r="E25" s="62"/>
      <c r="F25" s="62"/>
      <c r="G25" s="62"/>
      <c r="H25" s="54"/>
      <c r="L25" s="54"/>
      <c r="M25" s="54"/>
    </row>
    <row r="26" spans="1:13" outlineLevel="1" x14ac:dyDescent="0.25">
      <c r="A26" s="70" t="s">
        <v>2131</v>
      </c>
      <c r="B26" s="185"/>
      <c r="C26" s="76"/>
      <c r="D26" s="76"/>
      <c r="E26" s="62"/>
      <c r="F26" s="62"/>
      <c r="G26" s="62"/>
      <c r="H26" s="54"/>
      <c r="L26" s="54"/>
      <c r="M26" s="54"/>
    </row>
    <row r="27" spans="1:13" outlineLevel="1" x14ac:dyDescent="0.25">
      <c r="A27" s="70" t="s">
        <v>2132</v>
      </c>
      <c r="B27" s="185"/>
      <c r="C27" s="76"/>
      <c r="D27" s="76"/>
      <c r="E27" s="62"/>
      <c r="F27" s="62"/>
      <c r="G27" s="62"/>
      <c r="H27" s="54"/>
      <c r="L27" s="54"/>
      <c r="M27" s="54"/>
    </row>
    <row r="28" spans="1:13" outlineLevel="1" x14ac:dyDescent="0.25">
      <c r="A28" s="70" t="s">
        <v>2133</v>
      </c>
      <c r="B28" s="185"/>
      <c r="C28" s="76"/>
      <c r="D28" s="76"/>
      <c r="E28" s="62"/>
      <c r="F28" s="62"/>
      <c r="G28" s="62"/>
      <c r="H28" s="54"/>
      <c r="L28" s="54"/>
      <c r="M28" s="54"/>
    </row>
    <row r="29" spans="1:13" outlineLevel="1" x14ac:dyDescent="0.25">
      <c r="A29" s="70" t="s">
        <v>2134</v>
      </c>
      <c r="B29" s="185"/>
      <c r="C29" s="76"/>
      <c r="D29" s="76"/>
      <c r="E29" s="62"/>
      <c r="F29" s="62"/>
      <c r="G29" s="62"/>
      <c r="H29" s="54"/>
      <c r="L29" s="54"/>
      <c r="M29" s="54"/>
    </row>
    <row r="30" spans="1:13" outlineLevel="1" x14ac:dyDescent="0.25">
      <c r="A30" s="70" t="s">
        <v>2135</v>
      </c>
      <c r="B30" s="185"/>
      <c r="C30" s="76"/>
      <c r="D30" s="76"/>
      <c r="E30" s="62"/>
      <c r="F30" s="62"/>
      <c r="G30" s="62"/>
      <c r="H30" s="54"/>
      <c r="L30" s="54"/>
      <c r="M30" s="54"/>
    </row>
    <row r="31" spans="1:13" outlineLevel="1" x14ac:dyDescent="0.25">
      <c r="A31" s="70" t="s">
        <v>2136</v>
      </c>
      <c r="B31" s="185"/>
      <c r="C31" s="76"/>
      <c r="D31" s="76"/>
      <c r="E31" s="62"/>
      <c r="F31" s="62"/>
      <c r="G31" s="62"/>
      <c r="H31" s="54"/>
      <c r="L31" s="54"/>
      <c r="M31" s="54"/>
    </row>
    <row r="32" spans="1:13" outlineLevel="1" x14ac:dyDescent="0.25">
      <c r="A32" s="70" t="s">
        <v>2137</v>
      </c>
      <c r="B32" s="185"/>
      <c r="C32" s="76"/>
      <c r="D32" s="76"/>
      <c r="E32" s="62"/>
      <c r="F32" s="62"/>
      <c r="G32" s="62"/>
      <c r="H32" s="54"/>
      <c r="L32" s="54"/>
      <c r="M32" s="54"/>
    </row>
    <row r="33" spans="1:13" ht="18.55" x14ac:dyDescent="0.25">
      <c r="A33" s="68"/>
      <c r="B33" s="67" t="s">
        <v>2102</v>
      </c>
      <c r="C33" s="68"/>
      <c r="D33" s="68"/>
      <c r="E33" s="68"/>
      <c r="F33" s="68"/>
      <c r="G33" s="68"/>
      <c r="H33" s="54"/>
      <c r="L33" s="54"/>
      <c r="M33" s="54"/>
    </row>
    <row r="34" spans="1:13" ht="15" customHeight="1" x14ac:dyDescent="0.25">
      <c r="A34" s="79"/>
      <c r="B34" s="80" t="s">
        <v>2138</v>
      </c>
      <c r="C34" s="79" t="s">
        <v>2139</v>
      </c>
      <c r="D34" s="79" t="s">
        <v>2107</v>
      </c>
      <c r="E34" s="79" t="s">
        <v>2140</v>
      </c>
      <c r="F34" s="82"/>
      <c r="G34" s="82"/>
      <c r="H34" s="54"/>
      <c r="L34" s="54"/>
      <c r="M34" s="54"/>
    </row>
    <row r="35" spans="1:13" x14ac:dyDescent="0.25">
      <c r="A35" s="70" t="s">
        <v>2141</v>
      </c>
      <c r="B35" s="233" t="s">
        <v>3062</v>
      </c>
      <c r="C35" s="233" t="s">
        <v>2062</v>
      </c>
      <c r="D35" s="233" t="s">
        <v>3080</v>
      </c>
      <c r="E35" s="233" t="s">
        <v>3085</v>
      </c>
      <c r="F35" s="186"/>
      <c r="G35" s="186"/>
      <c r="H35" s="54"/>
      <c r="L35" s="54"/>
      <c r="M35" s="54"/>
    </row>
    <row r="36" spans="1:13" x14ac:dyDescent="0.25">
      <c r="A36" s="70" t="s">
        <v>2142</v>
      </c>
      <c r="B36" s="179" t="s">
        <v>3083</v>
      </c>
      <c r="C36" s="76" t="s">
        <v>2062</v>
      </c>
      <c r="D36" s="76" t="s">
        <v>3084</v>
      </c>
      <c r="E36" s="76" t="s">
        <v>3085</v>
      </c>
      <c r="H36" s="54"/>
      <c r="L36" s="54"/>
      <c r="M36" s="54"/>
    </row>
    <row r="37" spans="1:13" x14ac:dyDescent="0.25">
      <c r="A37" s="70" t="s">
        <v>2143</v>
      </c>
      <c r="B37" s="179"/>
      <c r="C37" s="76"/>
      <c r="D37" s="76"/>
      <c r="E37" s="76"/>
      <c r="H37" s="54"/>
      <c r="L37" s="54"/>
      <c r="M37" s="54"/>
    </row>
    <row r="38" spans="1:13" x14ac:dyDescent="0.25">
      <c r="A38" s="70" t="s">
        <v>2144</v>
      </c>
      <c r="B38" s="179"/>
      <c r="C38" s="76"/>
      <c r="D38" s="76"/>
      <c r="E38" s="76"/>
      <c r="H38" s="54"/>
      <c r="L38" s="54"/>
      <c r="M38" s="54"/>
    </row>
    <row r="39" spans="1:13" x14ac:dyDescent="0.25">
      <c r="A39" s="70" t="s">
        <v>2145</v>
      </c>
      <c r="B39" s="179"/>
      <c r="C39" s="76"/>
      <c r="D39" s="76"/>
      <c r="E39" s="76"/>
      <c r="H39" s="54"/>
      <c r="L39" s="54"/>
      <c r="M39" s="54"/>
    </row>
    <row r="40" spans="1:13" x14ac:dyDescent="0.25">
      <c r="A40" s="70" t="s">
        <v>2146</v>
      </c>
      <c r="B40" s="179"/>
      <c r="C40" s="76"/>
      <c r="D40" s="76"/>
      <c r="E40" s="76"/>
      <c r="H40" s="54"/>
      <c r="L40" s="54"/>
      <c r="M40" s="54"/>
    </row>
    <row r="41" spans="1:13" x14ac:dyDescent="0.25">
      <c r="A41" s="70" t="s">
        <v>2147</v>
      </c>
      <c r="B41" s="179"/>
      <c r="C41" s="76"/>
      <c r="D41" s="76"/>
      <c r="E41" s="76"/>
      <c r="H41" s="54"/>
      <c r="L41" s="54"/>
      <c r="M41" s="54"/>
    </row>
    <row r="42" spans="1:13" x14ac:dyDescent="0.25">
      <c r="A42" s="70" t="s">
        <v>2148</v>
      </c>
      <c r="B42" s="179"/>
      <c r="C42" s="76"/>
      <c r="D42" s="76"/>
      <c r="E42" s="76"/>
      <c r="H42" s="54"/>
      <c r="L42" s="54"/>
      <c r="M42" s="54"/>
    </row>
    <row r="43" spans="1:13" x14ac:dyDescent="0.25">
      <c r="A43" s="70" t="s">
        <v>2149</v>
      </c>
      <c r="B43" s="179"/>
      <c r="C43" s="76"/>
      <c r="D43" s="76"/>
      <c r="E43" s="76"/>
      <c r="H43" s="54"/>
      <c r="L43" s="54"/>
      <c r="M43" s="54"/>
    </row>
    <row r="44" spans="1:13" x14ac:dyDescent="0.25">
      <c r="A44" s="70" t="s">
        <v>2150</v>
      </c>
      <c r="B44" s="179"/>
      <c r="C44" s="76"/>
      <c r="D44" s="76"/>
      <c r="E44" s="76"/>
      <c r="H44" s="54"/>
      <c r="L44" s="54"/>
      <c r="M44" s="54"/>
    </row>
    <row r="45" spans="1:13" x14ac:dyDescent="0.25">
      <c r="A45" s="70" t="s">
        <v>2151</v>
      </c>
      <c r="B45" s="179"/>
      <c r="C45" s="76"/>
      <c r="D45" s="76"/>
      <c r="E45" s="76"/>
      <c r="H45" s="54"/>
      <c r="L45" s="54"/>
      <c r="M45" s="54"/>
    </row>
    <row r="46" spans="1:13" x14ac:dyDescent="0.25">
      <c r="A46" s="70" t="s">
        <v>2152</v>
      </c>
      <c r="B46" s="179"/>
      <c r="C46" s="76"/>
      <c r="D46" s="76"/>
      <c r="E46" s="76"/>
      <c r="H46" s="54"/>
      <c r="L46" s="54"/>
      <c r="M46" s="54"/>
    </row>
    <row r="47" spans="1:13" x14ac:dyDescent="0.25">
      <c r="A47" s="70" t="s">
        <v>2153</v>
      </c>
      <c r="B47" s="179"/>
      <c r="C47" s="76"/>
      <c r="D47" s="76"/>
      <c r="E47" s="76"/>
      <c r="H47" s="54"/>
      <c r="L47" s="54"/>
      <c r="M47" s="54"/>
    </row>
    <row r="48" spans="1:13" x14ac:dyDescent="0.25">
      <c r="A48" s="70" t="s">
        <v>2154</v>
      </c>
      <c r="B48" s="179"/>
      <c r="C48" s="76"/>
      <c r="D48" s="76"/>
      <c r="E48" s="76"/>
      <c r="H48" s="54"/>
      <c r="L48" s="54"/>
      <c r="M48" s="54"/>
    </row>
    <row r="49" spans="1:13" x14ac:dyDescent="0.25">
      <c r="A49" s="70" t="s">
        <v>2155</v>
      </c>
      <c r="B49" s="179"/>
      <c r="C49" s="76"/>
      <c r="D49" s="76"/>
      <c r="E49" s="76"/>
      <c r="H49" s="54"/>
      <c r="L49" s="54"/>
      <c r="M49" s="54"/>
    </row>
    <row r="50" spans="1:13" x14ac:dyDescent="0.25">
      <c r="A50" s="70" t="s">
        <v>2156</v>
      </c>
      <c r="B50" s="179"/>
      <c r="C50" s="76"/>
      <c r="D50" s="76"/>
      <c r="E50" s="76"/>
      <c r="H50" s="54"/>
      <c r="L50" s="54"/>
      <c r="M50" s="54"/>
    </row>
    <row r="51" spans="1:13" x14ac:dyDescent="0.25">
      <c r="A51" s="70" t="s">
        <v>2157</v>
      </c>
      <c r="B51" s="179"/>
      <c r="C51" s="76"/>
      <c r="D51" s="76"/>
      <c r="E51" s="76"/>
      <c r="H51" s="54"/>
      <c r="L51" s="54"/>
      <c r="M51" s="54"/>
    </row>
    <row r="52" spans="1:13" x14ac:dyDescent="0.25">
      <c r="A52" s="70" t="s">
        <v>2158</v>
      </c>
      <c r="B52" s="179"/>
      <c r="C52" s="76"/>
      <c r="D52" s="76"/>
      <c r="E52" s="76"/>
      <c r="H52" s="54"/>
      <c r="L52" s="54"/>
      <c r="M52" s="54"/>
    </row>
    <row r="53" spans="1:13" x14ac:dyDescent="0.25">
      <c r="A53" s="70" t="s">
        <v>2159</v>
      </c>
      <c r="B53" s="179"/>
      <c r="C53" s="76"/>
      <c r="D53" s="76"/>
      <c r="E53" s="76"/>
      <c r="H53" s="54"/>
      <c r="L53" s="54"/>
      <c r="M53" s="54"/>
    </row>
    <row r="54" spans="1:13" x14ac:dyDescent="0.25">
      <c r="A54" s="70" t="s">
        <v>2160</v>
      </c>
      <c r="B54" s="179"/>
      <c r="C54" s="76"/>
      <c r="D54" s="76"/>
      <c r="E54" s="76"/>
      <c r="H54" s="54"/>
      <c r="L54" s="54"/>
      <c r="M54" s="54"/>
    </row>
    <row r="55" spans="1:13" x14ac:dyDescent="0.25">
      <c r="A55" s="70" t="s">
        <v>2161</v>
      </c>
      <c r="B55" s="179"/>
      <c r="C55" s="76"/>
      <c r="D55" s="76"/>
      <c r="E55" s="76"/>
      <c r="H55" s="54"/>
      <c r="L55" s="54"/>
      <c r="M55" s="54"/>
    </row>
    <row r="56" spans="1:13" x14ac:dyDescent="0.25">
      <c r="A56" s="70" t="s">
        <v>2162</v>
      </c>
      <c r="B56" s="179"/>
      <c r="C56" s="76"/>
      <c r="D56" s="76"/>
      <c r="E56" s="76"/>
      <c r="H56" s="54"/>
      <c r="L56" s="54"/>
      <c r="M56" s="54"/>
    </row>
    <row r="57" spans="1:13" x14ac:dyDescent="0.25">
      <c r="A57" s="70" t="s">
        <v>2163</v>
      </c>
      <c r="B57" s="179"/>
      <c r="C57" s="76"/>
      <c r="D57" s="76"/>
      <c r="E57" s="76"/>
      <c r="H57" s="54"/>
      <c r="L57" s="54"/>
      <c r="M57" s="54"/>
    </row>
    <row r="58" spans="1:13" x14ac:dyDescent="0.25">
      <c r="A58" s="70" t="s">
        <v>2164</v>
      </c>
      <c r="B58" s="179"/>
      <c r="C58" s="76"/>
      <c r="D58" s="76"/>
      <c r="E58" s="76"/>
      <c r="H58" s="54"/>
      <c r="L58" s="54"/>
      <c r="M58" s="54"/>
    </row>
    <row r="59" spans="1:13" x14ac:dyDescent="0.25">
      <c r="A59" s="70" t="s">
        <v>2165</v>
      </c>
      <c r="B59" s="179"/>
      <c r="C59" s="76"/>
      <c r="D59" s="76"/>
      <c r="E59" s="76"/>
      <c r="H59" s="54"/>
      <c r="L59" s="54"/>
      <c r="M59" s="54"/>
    </row>
    <row r="60" spans="1:13" outlineLevel="1" x14ac:dyDescent="0.25">
      <c r="A60" s="70" t="s">
        <v>2166</v>
      </c>
      <c r="B60" s="74"/>
      <c r="E60" s="74"/>
      <c r="F60" s="74"/>
      <c r="G60" s="74"/>
      <c r="H60" s="54"/>
      <c r="L60" s="54"/>
      <c r="M60" s="54"/>
    </row>
    <row r="61" spans="1:13" outlineLevel="1" x14ac:dyDescent="0.25">
      <c r="A61" s="70" t="s">
        <v>2167</v>
      </c>
      <c r="B61" s="74"/>
      <c r="E61" s="74"/>
      <c r="F61" s="74"/>
      <c r="G61" s="74"/>
      <c r="H61" s="54"/>
      <c r="L61" s="54"/>
      <c r="M61" s="54"/>
    </row>
    <row r="62" spans="1:13" outlineLevel="1" x14ac:dyDescent="0.25">
      <c r="A62" s="70" t="s">
        <v>2168</v>
      </c>
      <c r="B62" s="74"/>
      <c r="E62" s="74"/>
      <c r="F62" s="74"/>
      <c r="G62" s="74"/>
      <c r="H62" s="54"/>
      <c r="L62" s="54"/>
      <c r="M62" s="54"/>
    </row>
    <row r="63" spans="1:13" outlineLevel="1" x14ac:dyDescent="0.25">
      <c r="A63" s="70" t="s">
        <v>2169</v>
      </c>
      <c r="B63" s="74"/>
      <c r="E63" s="74"/>
      <c r="F63" s="74"/>
      <c r="G63" s="74"/>
      <c r="H63" s="54"/>
      <c r="L63" s="54"/>
      <c r="M63" s="54"/>
    </row>
    <row r="64" spans="1:13" outlineLevel="1" x14ac:dyDescent="0.25">
      <c r="A64" s="70" t="s">
        <v>2170</v>
      </c>
      <c r="B64" s="74"/>
      <c r="E64" s="74"/>
      <c r="F64" s="74"/>
      <c r="G64" s="74"/>
      <c r="H64" s="54"/>
      <c r="L64" s="54"/>
      <c r="M64" s="54"/>
    </row>
    <row r="65" spans="1:14" outlineLevel="1" x14ac:dyDescent="0.25">
      <c r="A65" s="70" t="s">
        <v>2171</v>
      </c>
      <c r="B65" s="74"/>
      <c r="E65" s="74"/>
      <c r="F65" s="74"/>
      <c r="G65" s="74"/>
      <c r="H65" s="54"/>
      <c r="L65" s="54"/>
      <c r="M65" s="54"/>
    </row>
    <row r="66" spans="1:14" outlineLevel="1" x14ac:dyDescent="0.25">
      <c r="A66" s="70" t="s">
        <v>2172</v>
      </c>
      <c r="B66" s="74"/>
      <c r="E66" s="74"/>
      <c r="F66" s="74"/>
      <c r="G66" s="74"/>
      <c r="H66" s="54"/>
      <c r="L66" s="54"/>
      <c r="M66" s="54"/>
    </row>
    <row r="67" spans="1:14" outlineLevel="1" x14ac:dyDescent="0.25">
      <c r="A67" s="70" t="s">
        <v>2173</v>
      </c>
      <c r="B67" s="74"/>
      <c r="E67" s="74"/>
      <c r="F67" s="74"/>
      <c r="G67" s="74"/>
      <c r="H67" s="54"/>
      <c r="L67" s="54"/>
      <c r="M67" s="54"/>
    </row>
    <row r="68" spans="1:14" outlineLevel="1" x14ac:dyDescent="0.25">
      <c r="A68" s="70" t="s">
        <v>2174</v>
      </c>
      <c r="B68" s="74"/>
      <c r="E68" s="74"/>
      <c r="F68" s="74"/>
      <c r="G68" s="74"/>
      <c r="H68" s="54"/>
      <c r="L68" s="54"/>
      <c r="M68" s="54"/>
    </row>
    <row r="69" spans="1:14" outlineLevel="1" x14ac:dyDescent="0.25">
      <c r="A69" s="70" t="s">
        <v>2175</v>
      </c>
      <c r="B69" s="74"/>
      <c r="E69" s="74"/>
      <c r="F69" s="74"/>
      <c r="G69" s="74"/>
      <c r="H69" s="54"/>
      <c r="L69" s="54"/>
      <c r="M69" s="54"/>
    </row>
    <row r="70" spans="1:14" outlineLevel="1" x14ac:dyDescent="0.25">
      <c r="A70" s="70" t="s">
        <v>2176</v>
      </c>
      <c r="B70" s="74"/>
      <c r="E70" s="74"/>
      <c r="F70" s="74"/>
      <c r="G70" s="74"/>
      <c r="H70" s="54"/>
      <c r="L70" s="54"/>
      <c r="M70" s="54"/>
    </row>
    <row r="71" spans="1:14" outlineLevel="1" x14ac:dyDescent="0.25">
      <c r="A71" s="70" t="s">
        <v>2177</v>
      </c>
      <c r="B71" s="74"/>
      <c r="E71" s="74"/>
      <c r="F71" s="74"/>
      <c r="G71" s="74"/>
      <c r="H71" s="54"/>
      <c r="L71" s="54"/>
      <c r="M71" s="54"/>
    </row>
    <row r="72" spans="1:14" outlineLevel="1" x14ac:dyDescent="0.25">
      <c r="A72" s="70" t="s">
        <v>2178</v>
      </c>
      <c r="B72" s="74"/>
      <c r="E72" s="74"/>
      <c r="F72" s="74"/>
      <c r="G72" s="74"/>
      <c r="H72" s="54"/>
      <c r="L72" s="54"/>
      <c r="M72" s="54"/>
    </row>
    <row r="73" spans="1:14" ht="37.1" x14ac:dyDescent="0.25">
      <c r="A73" s="68"/>
      <c r="B73" s="67" t="s">
        <v>2103</v>
      </c>
      <c r="C73" s="68"/>
      <c r="D73" s="68"/>
      <c r="E73" s="68"/>
      <c r="F73" s="68"/>
      <c r="G73" s="68"/>
      <c r="H73" s="54"/>
    </row>
    <row r="74" spans="1:14" ht="15" customHeight="1" x14ac:dyDescent="0.25">
      <c r="A74" s="79"/>
      <c r="B74" s="80" t="s">
        <v>1545</v>
      </c>
      <c r="C74" s="79" t="s">
        <v>2179</v>
      </c>
      <c r="D74" s="79" t="s">
        <v>2180</v>
      </c>
      <c r="E74" s="82" t="s">
        <v>2181</v>
      </c>
      <c r="F74" s="82" t="s">
        <v>2182</v>
      </c>
      <c r="G74" s="79" t="s">
        <v>2183</v>
      </c>
      <c r="H74" s="55"/>
      <c r="I74" s="55"/>
      <c r="J74" s="55"/>
      <c r="K74" s="55"/>
      <c r="L74" s="55"/>
      <c r="M74" s="55"/>
      <c r="N74" s="55"/>
    </row>
    <row r="75" spans="1:14" x14ac:dyDescent="0.25">
      <c r="A75" s="70" t="s">
        <v>2184</v>
      </c>
      <c r="B75" s="70" t="s">
        <v>2185</v>
      </c>
      <c r="C75" s="216">
        <v>4.6506326269454519</v>
      </c>
      <c r="D75" s="216" t="s">
        <v>240</v>
      </c>
      <c r="E75" s="216" t="s">
        <v>240</v>
      </c>
      <c r="F75" s="216" t="s">
        <v>240</v>
      </c>
      <c r="G75" s="216">
        <f>SUM(C75:F75)</f>
        <v>4.6506326269454519</v>
      </c>
      <c r="H75" s="54"/>
    </row>
    <row r="76" spans="1:14" x14ac:dyDescent="0.25">
      <c r="A76" s="70" t="s">
        <v>2186</v>
      </c>
      <c r="B76" s="70" t="s">
        <v>2187</v>
      </c>
      <c r="C76" s="216">
        <v>23.37550784500964</v>
      </c>
      <c r="D76" s="216" t="s">
        <v>240</v>
      </c>
      <c r="E76" s="216" t="s">
        <v>240</v>
      </c>
      <c r="F76" s="216" t="s">
        <v>240</v>
      </c>
      <c r="G76" s="216">
        <f>SUM(C76:F76)</f>
        <v>23.37550784500964</v>
      </c>
    </row>
    <row r="77" spans="1:14" ht="57.05" outlineLevel="1" x14ac:dyDescent="0.25">
      <c r="A77" s="70" t="s">
        <v>2188</v>
      </c>
      <c r="G77" s="70" t="s">
        <v>2189</v>
      </c>
      <c r="H77" s="54"/>
    </row>
    <row r="78" spans="1:14" outlineLevel="1" x14ac:dyDescent="0.25">
      <c r="A78" s="70" t="s">
        <v>2190</v>
      </c>
      <c r="H78" s="54"/>
    </row>
    <row r="79" spans="1:14" outlineLevel="1" x14ac:dyDescent="0.25">
      <c r="A79" s="70" t="s">
        <v>2191</v>
      </c>
      <c r="H79" s="54"/>
    </row>
    <row r="80" spans="1:14" outlineLevel="1" x14ac:dyDescent="0.25">
      <c r="A80" s="70" t="s">
        <v>2192</v>
      </c>
      <c r="H80" s="54"/>
    </row>
    <row r="81" spans="1:8" x14ac:dyDescent="0.25">
      <c r="A81" s="79"/>
      <c r="B81" s="80" t="s">
        <v>2193</v>
      </c>
      <c r="C81" s="79" t="s">
        <v>799</v>
      </c>
      <c r="D81" s="79" t="s">
        <v>800</v>
      </c>
      <c r="E81" s="82" t="s">
        <v>1557</v>
      </c>
      <c r="F81" s="82" t="s">
        <v>1748</v>
      </c>
      <c r="G81" s="82" t="s">
        <v>2194</v>
      </c>
      <c r="H81" s="54"/>
    </row>
    <row r="82" spans="1:8" x14ac:dyDescent="0.25">
      <c r="A82" s="70" t="s">
        <v>2195</v>
      </c>
      <c r="B82" s="70" t="s">
        <v>2196</v>
      </c>
      <c r="C82" s="243">
        <v>0</v>
      </c>
      <c r="D82" s="243" t="s">
        <v>240</v>
      </c>
      <c r="E82" s="243" t="s">
        <v>240</v>
      </c>
      <c r="F82" s="243" t="s">
        <v>240</v>
      </c>
      <c r="G82" s="242">
        <f>+C82</f>
        <v>0</v>
      </c>
      <c r="H82" s="54"/>
    </row>
    <row r="83" spans="1:8" x14ac:dyDescent="0.25">
      <c r="A83" s="70" t="s">
        <v>2197</v>
      </c>
      <c r="B83" s="70" t="s">
        <v>2198</v>
      </c>
      <c r="C83" s="243">
        <v>0</v>
      </c>
      <c r="D83" s="243" t="s">
        <v>240</v>
      </c>
      <c r="E83" s="243" t="s">
        <v>240</v>
      </c>
      <c r="F83" s="243" t="s">
        <v>240</v>
      </c>
      <c r="G83" s="242">
        <f t="shared" ref="G83:G86" si="0">+C83</f>
        <v>0</v>
      </c>
      <c r="H83" s="54"/>
    </row>
    <row r="84" spans="1:8" x14ac:dyDescent="0.25">
      <c r="A84" s="70" t="s">
        <v>2199</v>
      </c>
      <c r="B84" s="70" t="s">
        <v>2200</v>
      </c>
      <c r="C84" s="243">
        <v>0</v>
      </c>
      <c r="D84" s="243" t="s">
        <v>240</v>
      </c>
      <c r="E84" s="243" t="s">
        <v>240</v>
      </c>
      <c r="F84" s="243" t="s">
        <v>240</v>
      </c>
      <c r="G84" s="242">
        <f t="shared" si="0"/>
        <v>0</v>
      </c>
      <c r="H84" s="54"/>
    </row>
    <row r="85" spans="1:8" x14ac:dyDescent="0.25">
      <c r="A85" s="70" t="s">
        <v>2201</v>
      </c>
      <c r="B85" s="70" t="s">
        <v>2202</v>
      </c>
      <c r="C85" s="243">
        <v>0</v>
      </c>
      <c r="D85" s="243" t="s">
        <v>240</v>
      </c>
      <c r="E85" s="243" t="s">
        <v>240</v>
      </c>
      <c r="F85" s="243" t="s">
        <v>240</v>
      </c>
      <c r="G85" s="242">
        <f t="shared" si="0"/>
        <v>0</v>
      </c>
      <c r="H85" s="54"/>
    </row>
    <row r="86" spans="1:8" x14ac:dyDescent="0.25">
      <c r="A86" s="70" t="s">
        <v>2203</v>
      </c>
      <c r="B86" s="70" t="s">
        <v>2204</v>
      </c>
      <c r="C86" s="243">
        <v>0</v>
      </c>
      <c r="D86" s="243" t="s">
        <v>240</v>
      </c>
      <c r="E86" s="243" t="s">
        <v>240</v>
      </c>
      <c r="F86" s="243" t="s">
        <v>240</v>
      </c>
      <c r="G86" s="242">
        <f t="shared" si="0"/>
        <v>0</v>
      </c>
      <c r="H86" s="54"/>
    </row>
    <row r="87" spans="1:8" outlineLevel="1" x14ac:dyDescent="0.25">
      <c r="A87" s="70" t="s">
        <v>2205</v>
      </c>
      <c r="H87" s="54"/>
    </row>
    <row r="88" spans="1:8" outlineLevel="1" x14ac:dyDescent="0.25">
      <c r="A88" s="70" t="s">
        <v>2206</v>
      </c>
      <c r="H88" s="54"/>
    </row>
    <row r="89" spans="1:8" outlineLevel="1" x14ac:dyDescent="0.25">
      <c r="A89" s="70" t="s">
        <v>2207</v>
      </c>
      <c r="H89" s="54"/>
    </row>
    <row r="90" spans="1:8" outlineLevel="1" x14ac:dyDescent="0.25">
      <c r="A90" s="70" t="s">
        <v>2208</v>
      </c>
      <c r="H90" s="54"/>
    </row>
    <row r="91" spans="1:8" x14ac:dyDescent="0.25">
      <c r="H91" s="54"/>
    </row>
    <row r="92" spans="1:8" x14ac:dyDescent="0.25">
      <c r="H92" s="54"/>
    </row>
    <row r="93" spans="1:8" x14ac:dyDescent="0.25">
      <c r="H93" s="54"/>
    </row>
    <row r="94" spans="1:8" x14ac:dyDescent="0.25">
      <c r="H94" s="54"/>
    </row>
    <row r="95" spans="1:8" x14ac:dyDescent="0.25">
      <c r="H95" s="54"/>
    </row>
    <row r="96" spans="1:8" x14ac:dyDescent="0.25">
      <c r="H96" s="54"/>
    </row>
    <row r="97" spans="8:8" x14ac:dyDescent="0.25">
      <c r="H97" s="54"/>
    </row>
    <row r="98" spans="8:8" x14ac:dyDescent="0.25">
      <c r="H98" s="54"/>
    </row>
    <row r="99" spans="8:8" x14ac:dyDescent="0.25">
      <c r="H99" s="54"/>
    </row>
    <row r="100" spans="8:8" x14ac:dyDescent="0.25">
      <c r="H100" s="54"/>
    </row>
    <row r="101" spans="8:8" x14ac:dyDescent="0.25">
      <c r="H101" s="54"/>
    </row>
    <row r="102" spans="8:8" x14ac:dyDescent="0.25">
      <c r="H102" s="54"/>
    </row>
    <row r="103" spans="8:8" x14ac:dyDescent="0.25">
      <c r="H103" s="54"/>
    </row>
    <row r="104" spans="8:8" x14ac:dyDescent="0.25">
      <c r="H104" s="54"/>
    </row>
    <row r="105" spans="8:8" x14ac:dyDescent="0.25">
      <c r="H105" s="54"/>
    </row>
    <row r="106" spans="8:8" x14ac:dyDescent="0.25">
      <c r="H106" s="54"/>
    </row>
    <row r="107" spans="8:8" x14ac:dyDescent="0.25">
      <c r="H107" s="54"/>
    </row>
    <row r="108" spans="8:8" x14ac:dyDescent="0.25">
      <c r="H108" s="54"/>
    </row>
    <row r="109" spans="8:8" x14ac:dyDescent="0.25">
      <c r="H109" s="54"/>
    </row>
    <row r="110" spans="8:8" x14ac:dyDescent="0.25">
      <c r="H110" s="54"/>
    </row>
    <row r="111" spans="8:8" x14ac:dyDescent="0.25">
      <c r="H111" s="54"/>
    </row>
    <row r="112" spans="8:8" x14ac:dyDescent="0.25">
      <c r="H112" s="54"/>
    </row>
  </sheetData>
  <sheetProtection algorithmName="SHA-512" hashValue="S+sAFT0rwMZNuO0nrNNksvomUOBeHG0jpMkNEijm0fOlJnTIwGpVevBLptpj3+uulMTEfZD8bhwSeGvC8Uaq3A==" saltValue="0OucFFVnUJkkrUfDvFiXlg==" spinCount="100000" sheet="1"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heetViews>
  <sheetFormatPr baseColWidth="10" defaultColWidth="8.85546875" defaultRowHeight="14.3"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4" x14ac:dyDescent="0.25">
      <c r="A1" s="1" t="s">
        <v>2209</v>
      </c>
      <c r="B1" s="1"/>
      <c r="C1" s="54"/>
      <c r="D1" s="54"/>
      <c r="E1" s="54"/>
      <c r="F1" s="22" t="s">
        <v>226</v>
      </c>
      <c r="G1" s="101"/>
    </row>
    <row r="2" spans="1:7" ht="15" thickBot="1" x14ac:dyDescent="0.3">
      <c r="A2" s="54"/>
      <c r="B2" s="56"/>
      <c r="C2" s="56"/>
      <c r="D2" s="54"/>
      <c r="E2" s="54"/>
      <c r="F2" s="54"/>
      <c r="G2" s="54"/>
    </row>
    <row r="3" spans="1:7" ht="19.25" thickBot="1" x14ac:dyDescent="0.3">
      <c r="A3" s="58"/>
      <c r="B3" s="59" t="s">
        <v>227</v>
      </c>
      <c r="C3" s="129" t="s">
        <v>228</v>
      </c>
      <c r="D3" s="58"/>
      <c r="E3" s="58"/>
      <c r="F3" s="54"/>
      <c r="G3" s="54"/>
    </row>
    <row r="4" spans="1:7" x14ac:dyDescent="0.25">
      <c r="A4" s="57"/>
      <c r="B4" s="57"/>
      <c r="C4" s="57"/>
      <c r="D4" s="57"/>
      <c r="E4" s="57"/>
      <c r="F4" s="57"/>
      <c r="G4" s="57"/>
    </row>
    <row r="5" spans="1:7" ht="18.55" x14ac:dyDescent="0.25">
      <c r="A5" s="60"/>
      <c r="B5" s="294" t="s">
        <v>2210</v>
      </c>
      <c r="C5" s="295"/>
      <c r="D5" s="57"/>
      <c r="E5" s="62"/>
      <c r="F5" s="62"/>
      <c r="G5" s="62"/>
    </row>
    <row r="6" spans="1:7" x14ac:dyDescent="0.25">
      <c r="A6" s="187"/>
      <c r="B6" s="296" t="s">
        <v>2211</v>
      </c>
      <c r="C6" s="296"/>
      <c r="D6" s="188"/>
      <c r="E6" s="57"/>
      <c r="F6" s="57"/>
      <c r="G6" s="57"/>
    </row>
    <row r="7" spans="1:7" x14ac:dyDescent="0.25">
      <c r="A7" s="57"/>
      <c r="B7" s="297" t="s">
        <v>2212</v>
      </c>
      <c r="C7" s="298"/>
      <c r="D7" s="188"/>
      <c r="E7" s="57"/>
      <c r="F7" s="57"/>
      <c r="G7" s="57"/>
    </row>
    <row r="8" spans="1:7" x14ac:dyDescent="0.25">
      <c r="A8" s="57"/>
      <c r="B8" s="299" t="s">
        <v>2213</v>
      </c>
      <c r="C8" s="300"/>
      <c r="D8" s="188"/>
      <c r="E8" s="57"/>
      <c r="F8" s="57"/>
      <c r="G8" s="57"/>
    </row>
    <row r="9" spans="1:7" ht="15" thickBot="1" x14ac:dyDescent="0.3">
      <c r="A9" s="57"/>
      <c r="B9" s="301" t="s">
        <v>2214</v>
      </c>
      <c r="C9" s="302"/>
      <c r="D9" s="57"/>
      <c r="E9" s="57"/>
      <c r="F9" s="57"/>
      <c r="G9" s="57"/>
    </row>
    <row r="10" spans="1:7" x14ac:dyDescent="0.25">
      <c r="A10" s="57"/>
      <c r="B10" s="189"/>
      <c r="C10" s="190"/>
      <c r="D10" s="57"/>
      <c r="E10" s="57"/>
      <c r="F10" s="57"/>
      <c r="G10" s="57"/>
    </row>
    <row r="11" spans="1:7" x14ac:dyDescent="0.25">
      <c r="A11" s="57"/>
      <c r="B11" s="66"/>
      <c r="C11" s="57"/>
      <c r="D11" s="57"/>
      <c r="E11" s="57"/>
      <c r="F11" s="57"/>
      <c r="G11" s="57"/>
    </row>
    <row r="12" spans="1:7" x14ac:dyDescent="0.25">
      <c r="A12" s="57"/>
      <c r="B12" s="66"/>
      <c r="C12" s="57"/>
      <c r="D12" s="57"/>
      <c r="E12" s="57"/>
      <c r="F12" s="57"/>
      <c r="G12" s="57"/>
    </row>
    <row r="13" spans="1:7" ht="18.75" customHeight="1" x14ac:dyDescent="0.25">
      <c r="A13" s="67"/>
      <c r="B13" s="293" t="s">
        <v>2211</v>
      </c>
      <c r="C13" s="293"/>
      <c r="D13" s="67"/>
      <c r="E13" s="67"/>
      <c r="F13" s="67"/>
      <c r="G13" s="67"/>
    </row>
    <row r="14" spans="1:7" x14ac:dyDescent="0.25">
      <c r="A14" s="79"/>
      <c r="B14" s="79" t="s">
        <v>2215</v>
      </c>
      <c r="C14" s="79" t="s">
        <v>276</v>
      </c>
      <c r="D14" s="79" t="s">
        <v>2216</v>
      </c>
      <c r="E14" s="79"/>
      <c r="F14" s="79" t="s">
        <v>2217</v>
      </c>
      <c r="G14" s="79" t="s">
        <v>2218</v>
      </c>
    </row>
    <row r="15" spans="1:7" x14ac:dyDescent="0.25">
      <c r="A15" s="70" t="s">
        <v>2219</v>
      </c>
      <c r="B15" s="119" t="s">
        <v>2220</v>
      </c>
      <c r="C15" s="191">
        <v>5182.6507329899987</v>
      </c>
      <c r="D15" s="192">
        <v>1914</v>
      </c>
      <c r="F15" s="92">
        <f>IF(OR('B1. HTT Mortgage Assets'!$C$15=0,C15="[For completion]"),"",C15/'B1. HTT Mortgage Assets'!$C$15)</f>
        <v>0.27391435605896047</v>
      </c>
      <c r="G15" s="92">
        <f>IF(OR('B1. HTT Mortgage Assets'!$F$28=0,D15="[For completion]"),"",D15/'B1. HTT Mortgage Assets'!$F$28)</f>
        <v>0.23501964636542239</v>
      </c>
    </row>
    <row r="16" spans="1:7" x14ac:dyDescent="0.25">
      <c r="A16" s="70" t="s">
        <v>2221</v>
      </c>
      <c r="B16" s="83" t="s">
        <v>2222</v>
      </c>
      <c r="C16" s="191"/>
      <c r="D16" s="192"/>
      <c r="F16" s="92">
        <f>IF(OR('B1. HTT Mortgage Assets'!$C$15=0,C16="[For completion]"),"",C16/'B1. HTT Mortgage Assets'!$C$15)</f>
        <v>0</v>
      </c>
      <c r="G16" s="92">
        <f>IF(OR('B1. HTT Mortgage Assets'!$F$28=0,D16="[For completion]"),"",D16/'B1. HTT Mortgage Assets'!$F$28)</f>
        <v>0</v>
      </c>
    </row>
    <row r="17" spans="1:7" x14ac:dyDescent="0.25">
      <c r="A17" s="70" t="s">
        <v>2223</v>
      </c>
      <c r="B17" s="83" t="s">
        <v>2224</v>
      </c>
      <c r="C17" s="191"/>
      <c r="D17" s="192"/>
      <c r="F17" s="92">
        <f>IF(OR('B1. HTT Mortgage Assets'!$C$15=0,C17="[For completion]"),"",C17/'B1. HTT Mortgage Assets'!$C$15)</f>
        <v>0</v>
      </c>
      <c r="G17" s="92">
        <f>IF(OR('B1. HTT Mortgage Assets'!$F$28=0,D17="[For completion]"),"",D17/'B1. HTT Mortgage Assets'!$F$28)</f>
        <v>0</v>
      </c>
    </row>
    <row r="18" spans="1:7" x14ac:dyDescent="0.25">
      <c r="A18" s="70" t="s">
        <v>2225</v>
      </c>
      <c r="B18" s="83" t="s">
        <v>2226</v>
      </c>
      <c r="C18" s="95">
        <f>SUM(C15:C17)</f>
        <v>5182.6507329899987</v>
      </c>
      <c r="D18" s="154">
        <f>SUM(D15:D17)</f>
        <v>1914</v>
      </c>
      <c r="F18" s="92">
        <f>SUM(F15:F17)</f>
        <v>0.27391435605896047</v>
      </c>
      <c r="G18" s="92">
        <f>SUM(G15:G17)</f>
        <v>0.23501964636542239</v>
      </c>
    </row>
    <row r="19" spans="1:7" x14ac:dyDescent="0.25">
      <c r="A19" s="83" t="s">
        <v>2227</v>
      </c>
      <c r="B19" s="126" t="s">
        <v>2228</v>
      </c>
      <c r="C19" s="179"/>
      <c r="D19" s="179"/>
      <c r="F19" s="179"/>
      <c r="G19" s="179"/>
    </row>
    <row r="20" spans="1:7" x14ac:dyDescent="0.25">
      <c r="A20" s="83" t="s">
        <v>2229</v>
      </c>
      <c r="B20" s="193" t="s">
        <v>318</v>
      </c>
      <c r="C20" s="179"/>
      <c r="D20" s="179"/>
      <c r="F20" s="179"/>
      <c r="G20" s="179"/>
    </row>
    <row r="21" spans="1:7" x14ac:dyDescent="0.25">
      <c r="A21" s="83" t="s">
        <v>2230</v>
      </c>
      <c r="B21" s="193" t="s">
        <v>318</v>
      </c>
      <c r="C21" s="179"/>
      <c r="D21" s="179"/>
      <c r="F21" s="179"/>
      <c r="G21" s="179"/>
    </row>
    <row r="22" spans="1:7" x14ac:dyDescent="0.25">
      <c r="A22" s="83" t="s">
        <v>2231</v>
      </c>
      <c r="B22" s="193" t="s">
        <v>318</v>
      </c>
      <c r="C22" s="179"/>
      <c r="D22" s="179"/>
      <c r="F22" s="179"/>
      <c r="G22" s="179"/>
    </row>
    <row r="23" spans="1:7" x14ac:dyDescent="0.25">
      <c r="A23" s="83" t="s">
        <v>2232</v>
      </c>
      <c r="B23" s="193" t="s">
        <v>318</v>
      </c>
      <c r="C23" s="179"/>
      <c r="D23" s="179"/>
      <c r="F23" s="179"/>
      <c r="G23" s="179"/>
    </row>
    <row r="24" spans="1:7" ht="18.55" x14ac:dyDescent="0.25">
      <c r="A24" s="67"/>
      <c r="B24" s="293" t="s">
        <v>2212</v>
      </c>
      <c r="C24" s="293"/>
      <c r="D24" s="67"/>
      <c r="E24" s="67"/>
      <c r="F24" s="67"/>
      <c r="G24" s="67"/>
    </row>
    <row r="25" spans="1:7" x14ac:dyDescent="0.25">
      <c r="A25" s="79"/>
      <c r="B25" s="79" t="s">
        <v>2233</v>
      </c>
      <c r="C25" s="79" t="s">
        <v>276</v>
      </c>
      <c r="D25" s="79"/>
      <c r="E25" s="79"/>
      <c r="F25" s="79" t="s">
        <v>2234</v>
      </c>
      <c r="G25" s="79"/>
    </row>
    <row r="26" spans="1:7" x14ac:dyDescent="0.25">
      <c r="A26" s="70" t="s">
        <v>2235</v>
      </c>
      <c r="B26" s="70" t="s">
        <v>765</v>
      </c>
      <c r="C26" s="158">
        <v>5182.6507329899987</v>
      </c>
      <c r="D26" s="158"/>
      <c r="E26" s="57"/>
      <c r="F26" s="92">
        <f>IF($C$29=0,"",IF(C26="[For completion]","",C26/$C$29))</f>
        <v>1</v>
      </c>
      <c r="G26" s="176"/>
    </row>
    <row r="27" spans="1:7" x14ac:dyDescent="0.25">
      <c r="A27" s="70" t="s">
        <v>2236</v>
      </c>
      <c r="B27" s="70" t="s">
        <v>767</v>
      </c>
      <c r="C27" s="158"/>
      <c r="D27" s="158"/>
      <c r="E27" s="57"/>
      <c r="F27" s="92">
        <f>IF($C$29=0,"",IF(C27="[For completion]","",C27/$C$29))</f>
        <v>0</v>
      </c>
      <c r="G27" s="176"/>
    </row>
    <row r="28" spans="1:7" x14ac:dyDescent="0.25">
      <c r="A28" s="70" t="s">
        <v>2237</v>
      </c>
      <c r="B28" s="70" t="s">
        <v>314</v>
      </c>
      <c r="C28" s="158"/>
      <c r="D28" s="158"/>
      <c r="E28" s="57"/>
      <c r="F28" s="92">
        <f>IF($C$29=0,"",IF(C28="[For completion]","",C28/$C$29))</f>
        <v>0</v>
      </c>
      <c r="G28" s="176"/>
    </row>
    <row r="29" spans="1:7" x14ac:dyDescent="0.25">
      <c r="A29" s="70" t="s">
        <v>2238</v>
      </c>
      <c r="B29" s="134" t="s">
        <v>316</v>
      </c>
      <c r="C29" s="110">
        <f>SUM(C26:C28)</f>
        <v>5182.6507329899987</v>
      </c>
      <c r="D29" s="57"/>
      <c r="E29" s="57"/>
      <c r="F29" s="135">
        <f>SUM(F26:F28)</f>
        <v>1</v>
      </c>
      <c r="G29" s="176"/>
    </row>
    <row r="30" spans="1:7" x14ac:dyDescent="0.25">
      <c r="A30" s="70" t="s">
        <v>2239</v>
      </c>
      <c r="B30" s="136" t="s">
        <v>773</v>
      </c>
      <c r="C30" s="158"/>
      <c r="D30" s="76"/>
      <c r="E30" s="57"/>
      <c r="F30" s="92">
        <f>IF($C$29=0,"",IF(C30="[For completion]","",C30/$C$29))</f>
        <v>0</v>
      </c>
      <c r="G30" s="176"/>
    </row>
    <row r="31" spans="1:7" x14ac:dyDescent="0.25">
      <c r="A31" s="70" t="s">
        <v>2240</v>
      </c>
      <c r="B31" s="136" t="s">
        <v>2241</v>
      </c>
      <c r="C31" s="158">
        <f>+C29</f>
        <v>5182.6507329899987</v>
      </c>
      <c r="D31" s="76"/>
      <c r="E31" s="57"/>
      <c r="F31" s="92">
        <f t="shared" ref="F31:F39" si="0">IF($C$29=0,"",IF(C31="[For completion]","",C31/$C$29))</f>
        <v>1</v>
      </c>
      <c r="G31" s="234"/>
    </row>
    <row r="32" spans="1:7" x14ac:dyDescent="0.25">
      <c r="A32" s="70" t="s">
        <v>2242</v>
      </c>
      <c r="B32" s="136" t="s">
        <v>2243</v>
      </c>
      <c r="C32" s="158"/>
      <c r="D32" s="76"/>
      <c r="E32" s="57"/>
      <c r="F32" s="92">
        <f>IF($C$29=0,"",IF(C32="[For completion]","",C32/$C$29))</f>
        <v>0</v>
      </c>
      <c r="G32" s="234"/>
    </row>
    <row r="33" spans="1:7" x14ac:dyDescent="0.25">
      <c r="A33" s="70" t="s">
        <v>2244</v>
      </c>
      <c r="B33" s="136" t="s">
        <v>2245</v>
      </c>
      <c r="C33" s="158"/>
      <c r="D33" s="76"/>
      <c r="E33" s="57"/>
      <c r="F33" s="92">
        <f t="shared" si="0"/>
        <v>0</v>
      </c>
      <c r="G33" s="234"/>
    </row>
    <row r="34" spans="1:7" x14ac:dyDescent="0.25">
      <c r="A34" s="70" t="s">
        <v>2246</v>
      </c>
      <c r="B34" s="136" t="s">
        <v>2247</v>
      </c>
      <c r="C34" s="158"/>
      <c r="D34" s="76"/>
      <c r="E34" s="57"/>
      <c r="F34" s="92">
        <f t="shared" si="0"/>
        <v>0</v>
      </c>
      <c r="G34" s="234"/>
    </row>
    <row r="35" spans="1:7" x14ac:dyDescent="0.25">
      <c r="A35" s="70" t="s">
        <v>2248</v>
      </c>
      <c r="B35" s="136" t="s">
        <v>2249</v>
      </c>
      <c r="C35" s="158"/>
      <c r="D35" s="76"/>
      <c r="E35" s="57"/>
      <c r="F35" s="92">
        <f t="shared" si="0"/>
        <v>0</v>
      </c>
      <c r="G35" s="234"/>
    </row>
    <row r="36" spans="1:7" x14ac:dyDescent="0.25">
      <c r="A36" s="70" t="s">
        <v>2250</v>
      </c>
      <c r="B36" s="136" t="s">
        <v>2251</v>
      </c>
      <c r="C36" s="158"/>
      <c r="D36" s="76"/>
      <c r="E36" s="57"/>
      <c r="F36" s="92">
        <f t="shared" si="0"/>
        <v>0</v>
      </c>
      <c r="G36" s="234"/>
    </row>
    <row r="37" spans="1:7" x14ac:dyDescent="0.25">
      <c r="A37" s="70" t="s">
        <v>2252</v>
      </c>
      <c r="B37" s="136" t="s">
        <v>2253</v>
      </c>
      <c r="C37" s="158"/>
      <c r="D37" s="76"/>
      <c r="E37" s="57"/>
      <c r="F37" s="92">
        <f t="shared" si="0"/>
        <v>0</v>
      </c>
      <c r="G37" s="234"/>
    </row>
    <row r="38" spans="1:7" x14ac:dyDescent="0.25">
      <c r="A38" s="70" t="s">
        <v>2254</v>
      </c>
      <c r="B38" s="136" t="s">
        <v>2255</v>
      </c>
      <c r="C38" s="158"/>
      <c r="D38" s="76"/>
      <c r="F38" s="92">
        <f t="shared" si="0"/>
        <v>0</v>
      </c>
      <c r="G38" s="234"/>
    </row>
    <row r="39" spans="1:7" x14ac:dyDescent="0.25">
      <c r="A39" s="70" t="s">
        <v>2256</v>
      </c>
      <c r="B39" s="194" t="s">
        <v>2257</v>
      </c>
      <c r="C39" s="158"/>
      <c r="D39" s="76"/>
      <c r="F39" s="92">
        <f t="shared" si="0"/>
        <v>0</v>
      </c>
      <c r="G39" s="179"/>
    </row>
    <row r="40" spans="1:7" x14ac:dyDescent="0.25">
      <c r="A40" s="70" t="s">
        <v>2258</v>
      </c>
      <c r="B40" s="193" t="s">
        <v>318</v>
      </c>
      <c r="C40" s="195"/>
      <c r="D40" s="230"/>
      <c r="F40" s="74"/>
      <c r="G40" s="74"/>
    </row>
    <row r="41" spans="1:7" x14ac:dyDescent="0.25">
      <c r="A41" s="70" t="s">
        <v>2259</v>
      </c>
      <c r="B41" s="193" t="s">
        <v>318</v>
      </c>
      <c r="C41" s="195"/>
      <c r="D41" s="230"/>
      <c r="E41" s="55"/>
      <c r="F41" s="74"/>
      <c r="G41" s="74"/>
    </row>
    <row r="42" spans="1:7" x14ac:dyDescent="0.25">
      <c r="A42" s="70" t="s">
        <v>2260</v>
      </c>
      <c r="B42" s="193" t="s">
        <v>318</v>
      </c>
      <c r="C42" s="195"/>
      <c r="D42" s="230"/>
      <c r="E42" s="55"/>
      <c r="F42" s="74"/>
      <c r="G42" s="74"/>
    </row>
    <row r="43" spans="1:7" x14ac:dyDescent="0.25">
      <c r="A43" s="70" t="s">
        <v>2261</v>
      </c>
      <c r="B43" s="193" t="s">
        <v>318</v>
      </c>
      <c r="C43" s="195"/>
      <c r="D43" s="230"/>
      <c r="E43" s="55"/>
      <c r="F43" s="74"/>
      <c r="G43" s="74"/>
    </row>
    <row r="44" spans="1:7" x14ac:dyDescent="0.25">
      <c r="A44" s="70" t="s">
        <v>2262</v>
      </c>
      <c r="B44" s="193" t="s">
        <v>318</v>
      </c>
      <c r="C44" s="195"/>
      <c r="D44" s="230"/>
      <c r="E44" s="55"/>
      <c r="F44" s="74"/>
      <c r="G44" s="74"/>
    </row>
    <row r="45" spans="1:7" x14ac:dyDescent="0.25">
      <c r="A45" s="70" t="s">
        <v>2263</v>
      </c>
      <c r="B45" s="193" t="s">
        <v>318</v>
      </c>
      <c r="C45" s="195"/>
      <c r="D45" s="230"/>
      <c r="E45" s="55"/>
      <c r="F45" s="74"/>
      <c r="G45" s="74"/>
    </row>
    <row r="46" spans="1:7" x14ac:dyDescent="0.25">
      <c r="A46" s="70" t="s">
        <v>2264</v>
      </c>
      <c r="B46" s="193" t="s">
        <v>318</v>
      </c>
      <c r="C46" s="195"/>
      <c r="D46" s="230"/>
      <c r="E46" s="55"/>
      <c r="F46" s="74"/>
    </row>
    <row r="47" spans="1:7" x14ac:dyDescent="0.25">
      <c r="A47" s="70" t="s">
        <v>2265</v>
      </c>
      <c r="B47" s="193" t="s">
        <v>318</v>
      </c>
      <c r="C47" s="195"/>
      <c r="D47" s="230"/>
      <c r="E47" s="55"/>
      <c r="F47" s="74"/>
    </row>
    <row r="48" spans="1:7" x14ac:dyDescent="0.25">
      <c r="A48" s="79"/>
      <c r="B48" s="79" t="s">
        <v>784</v>
      </c>
      <c r="C48" s="79" t="s">
        <v>785</v>
      </c>
      <c r="D48" s="79" t="s">
        <v>786</v>
      </c>
      <c r="E48" s="79"/>
      <c r="F48" s="79" t="s">
        <v>2266</v>
      </c>
      <c r="G48" s="79"/>
    </row>
    <row r="49" spans="1:7" x14ac:dyDescent="0.25">
      <c r="A49" s="70" t="s">
        <v>2267</v>
      </c>
      <c r="B49" s="70" t="s">
        <v>2268</v>
      </c>
      <c r="C49" s="196">
        <f>+D15</f>
        <v>1914</v>
      </c>
      <c r="D49" s="196">
        <v>0</v>
      </c>
      <c r="E49" s="57"/>
      <c r="F49" s="197">
        <f>IF(AND(C49="[For completion]",D49="[For completion]"),"[For completion]",SUM(C49:D49))</f>
        <v>1914</v>
      </c>
      <c r="G49" s="179"/>
    </row>
    <row r="50" spans="1:7" x14ac:dyDescent="0.25">
      <c r="A50" s="70" t="s">
        <v>2269</v>
      </c>
      <c r="B50" s="198" t="s">
        <v>791</v>
      </c>
      <c r="C50" s="76"/>
      <c r="D50" s="76"/>
      <c r="E50" s="57"/>
      <c r="F50" s="76"/>
      <c r="G50" s="179"/>
    </row>
    <row r="51" spans="1:7" x14ac:dyDescent="0.25">
      <c r="A51" s="70" t="s">
        <v>2270</v>
      </c>
      <c r="B51" s="198" t="s">
        <v>793</v>
      </c>
      <c r="C51" s="76"/>
      <c r="D51" s="76"/>
      <c r="E51" s="57"/>
      <c r="F51" s="76"/>
      <c r="G51" s="179"/>
    </row>
    <row r="52" spans="1:7" x14ac:dyDescent="0.25">
      <c r="A52" s="70" t="s">
        <v>2271</v>
      </c>
      <c r="B52" s="72"/>
      <c r="C52" s="57"/>
      <c r="D52" s="57"/>
      <c r="E52" s="57"/>
      <c r="F52" s="57"/>
      <c r="G52" s="74"/>
    </row>
    <row r="53" spans="1:7" x14ac:dyDescent="0.25">
      <c r="A53" s="70" t="s">
        <v>2272</v>
      </c>
      <c r="B53" s="72"/>
      <c r="C53" s="57"/>
      <c r="D53" s="57"/>
      <c r="E53" s="57"/>
      <c r="F53" s="57"/>
      <c r="G53" s="74"/>
    </row>
    <row r="54" spans="1:7" x14ac:dyDescent="0.25">
      <c r="A54" s="70" t="s">
        <v>2273</v>
      </c>
      <c r="B54" s="72"/>
      <c r="C54" s="57"/>
      <c r="D54" s="76"/>
      <c r="E54" s="57"/>
      <c r="F54" s="57"/>
      <c r="G54" s="74"/>
    </row>
    <row r="55" spans="1:7" x14ac:dyDescent="0.25">
      <c r="A55" s="70" t="s">
        <v>2274</v>
      </c>
      <c r="B55" s="72"/>
      <c r="C55" s="57"/>
      <c r="D55" s="57"/>
      <c r="E55" s="57"/>
      <c r="F55" s="57"/>
      <c r="G55" s="74"/>
    </row>
    <row r="56" spans="1:7" x14ac:dyDescent="0.25">
      <c r="A56" s="79"/>
      <c r="B56" s="79" t="s">
        <v>798</v>
      </c>
      <c r="C56" s="79" t="s">
        <v>799</v>
      </c>
      <c r="D56" s="79" t="s">
        <v>800</v>
      </c>
      <c r="E56" s="79"/>
      <c r="F56" s="79" t="s">
        <v>2275</v>
      </c>
      <c r="G56" s="79"/>
    </row>
    <row r="57" spans="1:7" x14ac:dyDescent="0.25">
      <c r="A57" s="70" t="s">
        <v>2276</v>
      </c>
      <c r="B57" s="70" t="s">
        <v>802</v>
      </c>
      <c r="C57" s="146">
        <v>2.7710409070647719E-2</v>
      </c>
      <c r="D57" s="146">
        <v>0</v>
      </c>
      <c r="E57" s="141"/>
      <c r="F57" s="197">
        <f>+C57</f>
        <v>2.7710409070647719E-2</v>
      </c>
      <c r="G57" s="179"/>
    </row>
    <row r="58" spans="1:7" x14ac:dyDescent="0.25">
      <c r="A58" s="70" t="s">
        <v>2277</v>
      </c>
      <c r="B58" s="57"/>
      <c r="C58" s="140"/>
      <c r="D58" s="140"/>
      <c r="E58" s="141"/>
      <c r="F58" s="140"/>
      <c r="G58" s="74"/>
    </row>
    <row r="59" spans="1:7" x14ac:dyDescent="0.25">
      <c r="A59" s="70" t="s">
        <v>2278</v>
      </c>
      <c r="B59" s="57"/>
      <c r="C59" s="140"/>
      <c r="D59" s="140"/>
      <c r="E59" s="141"/>
      <c r="F59" s="140"/>
      <c r="G59" s="74"/>
    </row>
    <row r="60" spans="1:7" x14ac:dyDescent="0.25">
      <c r="A60" s="70" t="s">
        <v>2279</v>
      </c>
      <c r="B60" s="57"/>
      <c r="C60" s="140"/>
      <c r="D60" s="140"/>
      <c r="E60" s="141"/>
      <c r="F60" s="140"/>
      <c r="G60" s="74"/>
    </row>
    <row r="61" spans="1:7" x14ac:dyDescent="0.25">
      <c r="A61" s="70" t="s">
        <v>2280</v>
      </c>
      <c r="B61" s="57"/>
      <c r="C61" s="140"/>
      <c r="D61" s="140"/>
      <c r="E61" s="141"/>
      <c r="F61" s="140"/>
      <c r="G61" s="74"/>
    </row>
    <row r="62" spans="1:7" x14ac:dyDescent="0.25">
      <c r="A62" s="70" t="s">
        <v>2281</v>
      </c>
      <c r="B62" s="57"/>
      <c r="C62" s="140"/>
      <c r="D62" s="140"/>
      <c r="E62" s="141"/>
      <c r="F62" s="140"/>
      <c r="G62" s="74"/>
    </row>
    <row r="63" spans="1:7" x14ac:dyDescent="0.25">
      <c r="A63" s="70" t="s">
        <v>2282</v>
      </c>
      <c r="B63" s="57"/>
      <c r="C63" s="140"/>
      <c r="D63" s="140"/>
      <c r="E63" s="141"/>
      <c r="F63" s="140"/>
      <c r="G63" s="74"/>
    </row>
    <row r="64" spans="1:7" x14ac:dyDescent="0.25">
      <c r="A64" s="79"/>
      <c r="B64" s="79" t="s">
        <v>810</v>
      </c>
      <c r="C64" s="79" t="s">
        <v>799</v>
      </c>
      <c r="D64" s="79" t="s">
        <v>800</v>
      </c>
      <c r="E64" s="79"/>
      <c r="F64" s="79" t="s">
        <v>2275</v>
      </c>
      <c r="G64" s="79"/>
    </row>
    <row r="65" spans="1:7" x14ac:dyDescent="0.25">
      <c r="A65" s="70" t="s">
        <v>2283</v>
      </c>
      <c r="B65" s="143" t="s">
        <v>812</v>
      </c>
      <c r="C65" s="144">
        <f>SUM(C66:C92)</f>
        <v>0</v>
      </c>
      <c r="D65" s="144">
        <f>SUM(D66:D92)</f>
        <v>0</v>
      </c>
      <c r="E65" s="140"/>
      <c r="F65" s="144">
        <f>SUM(F66:F92)</f>
        <v>0</v>
      </c>
      <c r="G65" s="74"/>
    </row>
    <row r="66" spans="1:7" x14ac:dyDescent="0.25">
      <c r="A66" s="70" t="s">
        <v>2284</v>
      </c>
      <c r="B66" s="70" t="s">
        <v>814</v>
      </c>
      <c r="C66" s="146"/>
      <c r="D66" s="146"/>
      <c r="E66" s="140"/>
      <c r="F66" s="146"/>
      <c r="G66" s="74"/>
    </row>
    <row r="67" spans="1:7" x14ac:dyDescent="0.25">
      <c r="A67" s="70" t="s">
        <v>2285</v>
      </c>
      <c r="B67" s="70" t="s">
        <v>816</v>
      </c>
      <c r="C67" s="146"/>
      <c r="D67" s="146"/>
      <c r="E67" s="140"/>
      <c r="F67" s="146"/>
      <c r="G67" s="74"/>
    </row>
    <row r="68" spans="1:7" x14ac:dyDescent="0.25">
      <c r="A68" s="70" t="s">
        <v>2286</v>
      </c>
      <c r="B68" s="70" t="s">
        <v>818</v>
      </c>
      <c r="C68" s="146"/>
      <c r="D68" s="146"/>
      <c r="E68" s="140"/>
      <c r="F68" s="146"/>
      <c r="G68" s="74"/>
    </row>
    <row r="69" spans="1:7" x14ac:dyDescent="0.25">
      <c r="A69" s="70" t="s">
        <v>2287</v>
      </c>
      <c r="B69" s="70" t="s">
        <v>820</v>
      </c>
      <c r="C69" s="146"/>
      <c r="D69" s="146"/>
      <c r="E69" s="140"/>
      <c r="F69" s="146"/>
      <c r="G69" s="74"/>
    </row>
    <row r="70" spans="1:7" x14ac:dyDescent="0.25">
      <c r="A70" s="70" t="s">
        <v>2288</v>
      </c>
      <c r="B70" s="70" t="s">
        <v>822</v>
      </c>
      <c r="C70" s="146"/>
      <c r="D70" s="146"/>
      <c r="E70" s="140"/>
      <c r="F70" s="146"/>
      <c r="G70" s="74"/>
    </row>
    <row r="71" spans="1:7" x14ac:dyDescent="0.25">
      <c r="A71" s="70" t="s">
        <v>2289</v>
      </c>
      <c r="B71" s="70" t="s">
        <v>824</v>
      </c>
      <c r="C71" s="146"/>
      <c r="D71" s="146"/>
      <c r="E71" s="140"/>
      <c r="F71" s="146"/>
      <c r="G71" s="74"/>
    </row>
    <row r="72" spans="1:7" x14ac:dyDescent="0.25">
      <c r="A72" s="70" t="s">
        <v>2290</v>
      </c>
      <c r="B72" s="70" t="s">
        <v>826</v>
      </c>
      <c r="C72" s="146"/>
      <c r="D72" s="146"/>
      <c r="E72" s="140"/>
      <c r="F72" s="146"/>
      <c r="G72" s="74"/>
    </row>
    <row r="73" spans="1:7" x14ac:dyDescent="0.25">
      <c r="A73" s="70" t="s">
        <v>2291</v>
      </c>
      <c r="B73" s="70" t="s">
        <v>828</v>
      </c>
      <c r="C73" s="146"/>
      <c r="D73" s="146"/>
      <c r="E73" s="140"/>
      <c r="F73" s="146"/>
      <c r="G73" s="74"/>
    </row>
    <row r="74" spans="1:7" x14ac:dyDescent="0.25">
      <c r="A74" s="70" t="s">
        <v>2292</v>
      </c>
      <c r="B74" s="70" t="s">
        <v>830</v>
      </c>
      <c r="C74" s="146"/>
      <c r="D74" s="146"/>
      <c r="E74" s="140"/>
      <c r="F74" s="146"/>
      <c r="G74" s="74"/>
    </row>
    <row r="75" spans="1:7" x14ac:dyDescent="0.25">
      <c r="A75" s="70" t="s">
        <v>2293</v>
      </c>
      <c r="B75" s="70" t="s">
        <v>832</v>
      </c>
      <c r="C75" s="146"/>
      <c r="D75" s="146"/>
      <c r="E75" s="140"/>
      <c r="F75" s="146"/>
      <c r="G75" s="74"/>
    </row>
    <row r="76" spans="1:7" x14ac:dyDescent="0.25">
      <c r="A76" s="70" t="s">
        <v>2294</v>
      </c>
      <c r="B76" s="70" t="s">
        <v>834</v>
      </c>
      <c r="C76" s="146"/>
      <c r="D76" s="146"/>
      <c r="E76" s="140"/>
      <c r="F76" s="146"/>
      <c r="G76" s="74"/>
    </row>
    <row r="77" spans="1:7" x14ac:dyDescent="0.25">
      <c r="A77" s="70" t="s">
        <v>2295</v>
      </c>
      <c r="B77" s="70" t="s">
        <v>836</v>
      </c>
      <c r="C77" s="146"/>
      <c r="D77" s="146"/>
      <c r="E77" s="140"/>
      <c r="F77" s="146"/>
      <c r="G77" s="74"/>
    </row>
    <row r="78" spans="1:7" x14ac:dyDescent="0.25">
      <c r="A78" s="70" t="s">
        <v>2296</v>
      </c>
      <c r="B78" s="70" t="s">
        <v>838</v>
      </c>
      <c r="C78" s="146"/>
      <c r="D78" s="146"/>
      <c r="E78" s="140"/>
      <c r="F78" s="146"/>
      <c r="G78" s="74"/>
    </row>
    <row r="79" spans="1:7" x14ac:dyDescent="0.25">
      <c r="A79" s="70" t="s">
        <v>2297</v>
      </c>
      <c r="B79" s="70" t="s">
        <v>840</v>
      </c>
      <c r="C79" s="146"/>
      <c r="D79" s="146"/>
      <c r="E79" s="140"/>
      <c r="F79" s="146"/>
      <c r="G79" s="74"/>
    </row>
    <row r="80" spans="1:7" x14ac:dyDescent="0.25">
      <c r="A80" s="70" t="s">
        <v>2298</v>
      </c>
      <c r="B80" s="70" t="s">
        <v>842</v>
      </c>
      <c r="C80" s="146"/>
      <c r="D80" s="146"/>
      <c r="E80" s="140"/>
      <c r="F80" s="146"/>
      <c r="G80" s="74"/>
    </row>
    <row r="81" spans="1:7" x14ac:dyDescent="0.25">
      <c r="A81" s="70" t="s">
        <v>2299</v>
      </c>
      <c r="B81" s="70" t="s">
        <v>844</v>
      </c>
      <c r="C81" s="146"/>
      <c r="D81" s="146"/>
      <c r="E81" s="140"/>
      <c r="F81" s="146"/>
      <c r="G81" s="74"/>
    </row>
    <row r="82" spans="1:7" x14ac:dyDescent="0.25">
      <c r="A82" s="70" t="s">
        <v>2300</v>
      </c>
      <c r="B82" s="70" t="s">
        <v>846</v>
      </c>
      <c r="C82" s="146"/>
      <c r="D82" s="146"/>
      <c r="E82" s="140"/>
      <c r="F82" s="146"/>
      <c r="G82" s="74"/>
    </row>
    <row r="83" spans="1:7" x14ac:dyDescent="0.25">
      <c r="A83" s="70" t="s">
        <v>2301</v>
      </c>
      <c r="B83" s="70" t="s">
        <v>848</v>
      </c>
      <c r="C83" s="146"/>
      <c r="D83" s="146"/>
      <c r="E83" s="140"/>
      <c r="F83" s="146"/>
      <c r="G83" s="74"/>
    </row>
    <row r="84" spans="1:7" x14ac:dyDescent="0.25">
      <c r="A84" s="70" t="s">
        <v>2302</v>
      </c>
      <c r="B84" s="70" t="s">
        <v>850</v>
      </c>
      <c r="C84" s="146"/>
      <c r="D84" s="146"/>
      <c r="E84" s="140"/>
      <c r="F84" s="146"/>
      <c r="G84" s="74"/>
    </row>
    <row r="85" spans="1:7" x14ac:dyDescent="0.25">
      <c r="A85" s="70" t="s">
        <v>2303</v>
      </c>
      <c r="B85" s="70" t="s">
        <v>852</v>
      </c>
      <c r="C85" s="146"/>
      <c r="D85" s="146"/>
      <c r="E85" s="140"/>
      <c r="F85" s="146"/>
      <c r="G85" s="74"/>
    </row>
    <row r="86" spans="1:7" x14ac:dyDescent="0.25">
      <c r="A86" s="70" t="s">
        <v>2304</v>
      </c>
      <c r="B86" s="70" t="s">
        <v>854</v>
      </c>
      <c r="C86" s="146"/>
      <c r="D86" s="146"/>
      <c r="E86" s="140"/>
      <c r="F86" s="146"/>
      <c r="G86" s="74"/>
    </row>
    <row r="87" spans="1:7" x14ac:dyDescent="0.25">
      <c r="A87" s="70" t="s">
        <v>2305</v>
      </c>
      <c r="B87" s="70" t="s">
        <v>856</v>
      </c>
      <c r="C87" s="146"/>
      <c r="D87" s="146"/>
      <c r="E87" s="140"/>
      <c r="F87" s="146"/>
      <c r="G87" s="74"/>
    </row>
    <row r="88" spans="1:7" x14ac:dyDescent="0.25">
      <c r="A88" s="70" t="s">
        <v>2306</v>
      </c>
      <c r="B88" s="70" t="s">
        <v>858</v>
      </c>
      <c r="C88" s="146"/>
      <c r="D88" s="146"/>
      <c r="E88" s="140"/>
      <c r="F88" s="146"/>
      <c r="G88" s="74"/>
    </row>
    <row r="89" spans="1:7" x14ac:dyDescent="0.25">
      <c r="A89" s="70" t="s">
        <v>2307</v>
      </c>
      <c r="B89" s="70" t="s">
        <v>860</v>
      </c>
      <c r="C89" s="146"/>
      <c r="D89" s="146"/>
      <c r="E89" s="140"/>
      <c r="F89" s="146"/>
      <c r="G89" s="74"/>
    </row>
    <row r="90" spans="1:7" x14ac:dyDescent="0.25">
      <c r="A90" s="70" t="s">
        <v>2308</v>
      </c>
      <c r="B90" s="70" t="s">
        <v>862</v>
      </c>
      <c r="C90" s="146"/>
      <c r="D90" s="146"/>
      <c r="E90" s="140"/>
      <c r="F90" s="146"/>
      <c r="G90" s="74"/>
    </row>
    <row r="91" spans="1:7" x14ac:dyDescent="0.25">
      <c r="A91" s="70" t="s">
        <v>2309</v>
      </c>
      <c r="B91" s="70" t="s">
        <v>864</v>
      </c>
      <c r="C91" s="146"/>
      <c r="D91" s="146"/>
      <c r="E91" s="140"/>
      <c r="F91" s="146"/>
      <c r="G91" s="74"/>
    </row>
    <row r="92" spans="1:7" x14ac:dyDescent="0.25">
      <c r="A92" s="70" t="s">
        <v>2310</v>
      </c>
      <c r="B92" s="70" t="s">
        <v>866</v>
      </c>
      <c r="C92" s="146"/>
      <c r="D92" s="146"/>
      <c r="E92" s="140"/>
      <c r="F92" s="146"/>
      <c r="G92" s="74"/>
    </row>
    <row r="93" spans="1:7" x14ac:dyDescent="0.25">
      <c r="A93" s="70" t="s">
        <v>2311</v>
      </c>
      <c r="B93" s="143" t="s">
        <v>516</v>
      </c>
      <c r="C93" s="144">
        <f>SUM(C94:C96)</f>
        <v>1</v>
      </c>
      <c r="D93" s="144">
        <f>SUM(D94:D96)</f>
        <v>0</v>
      </c>
      <c r="E93" s="199"/>
      <c r="F93" s="144">
        <f>SUM(F94:F96)</f>
        <v>1</v>
      </c>
      <c r="G93" s="74"/>
    </row>
    <row r="94" spans="1:7" x14ac:dyDescent="0.25">
      <c r="A94" s="70" t="s">
        <v>2312</v>
      </c>
      <c r="B94" s="70" t="s">
        <v>869</v>
      </c>
      <c r="C94" s="146"/>
      <c r="D94" s="146"/>
      <c r="E94" s="140"/>
      <c r="F94" s="146"/>
      <c r="G94" s="74"/>
    </row>
    <row r="95" spans="1:7" x14ac:dyDescent="0.25">
      <c r="A95" s="70" t="s">
        <v>2313</v>
      </c>
      <c r="B95" s="70" t="s">
        <v>871</v>
      </c>
      <c r="C95" s="146"/>
      <c r="D95" s="146"/>
      <c r="E95" s="140"/>
      <c r="F95" s="146"/>
      <c r="G95" s="74"/>
    </row>
    <row r="96" spans="1:7" x14ac:dyDescent="0.25">
      <c r="A96" s="70" t="s">
        <v>2314</v>
      </c>
      <c r="B96" s="70" t="s">
        <v>163</v>
      </c>
      <c r="C96" s="146">
        <v>1</v>
      </c>
      <c r="D96" s="146">
        <v>0</v>
      </c>
      <c r="E96" s="140"/>
      <c r="F96" s="146">
        <v>1</v>
      </c>
      <c r="G96" s="74"/>
    </row>
    <row r="97" spans="1:7" x14ac:dyDescent="0.25">
      <c r="A97" s="70" t="s">
        <v>2315</v>
      </c>
      <c r="B97" s="143" t="s">
        <v>314</v>
      </c>
      <c r="C97" s="144">
        <f>SUM(C98:C108)</f>
        <v>0</v>
      </c>
      <c r="D97" s="144">
        <f>SUM(D98:D108)</f>
        <v>0</v>
      </c>
      <c r="E97" s="199"/>
      <c r="F97" s="144">
        <f>SUM(F98:F108)</f>
        <v>0</v>
      </c>
      <c r="G97" s="74"/>
    </row>
    <row r="98" spans="1:7" x14ac:dyDescent="0.25">
      <c r="A98" s="70" t="s">
        <v>2316</v>
      </c>
      <c r="B98" s="83" t="s">
        <v>518</v>
      </c>
      <c r="C98" s="146"/>
      <c r="D98" s="146"/>
      <c r="E98" s="140"/>
      <c r="F98" s="146"/>
      <c r="G98" s="74"/>
    </row>
    <row r="99" spans="1:7" x14ac:dyDescent="0.25">
      <c r="A99" s="70" t="s">
        <v>2317</v>
      </c>
      <c r="B99" s="70" t="s">
        <v>520</v>
      </c>
      <c r="C99" s="146"/>
      <c r="D99" s="146"/>
      <c r="E99" s="140"/>
      <c r="F99" s="146"/>
      <c r="G99" s="74"/>
    </row>
    <row r="100" spans="1:7" x14ac:dyDescent="0.25">
      <c r="A100" s="70" t="s">
        <v>2318</v>
      </c>
      <c r="B100" s="83" t="s">
        <v>522</v>
      </c>
      <c r="C100" s="146"/>
      <c r="D100" s="146"/>
      <c r="E100" s="140"/>
      <c r="F100" s="146"/>
      <c r="G100" s="74"/>
    </row>
    <row r="101" spans="1:7" x14ac:dyDescent="0.25">
      <c r="A101" s="70" t="s">
        <v>2319</v>
      </c>
      <c r="B101" s="83" t="s">
        <v>524</v>
      </c>
      <c r="C101" s="146"/>
      <c r="D101" s="146"/>
      <c r="E101" s="140"/>
      <c r="F101" s="146"/>
      <c r="G101" s="74"/>
    </row>
    <row r="102" spans="1:7" x14ac:dyDescent="0.25">
      <c r="A102" s="70" t="s">
        <v>2320</v>
      </c>
      <c r="B102" s="83" t="s">
        <v>526</v>
      </c>
      <c r="C102" s="146"/>
      <c r="D102" s="146"/>
      <c r="E102" s="140"/>
      <c r="F102" s="146"/>
      <c r="G102" s="74"/>
    </row>
    <row r="103" spans="1:7" x14ac:dyDescent="0.25">
      <c r="A103" s="70" t="s">
        <v>2321</v>
      </c>
      <c r="B103" s="83" t="s">
        <v>528</v>
      </c>
      <c r="C103" s="146"/>
      <c r="D103" s="146"/>
      <c r="E103" s="140"/>
      <c r="F103" s="146"/>
      <c r="G103" s="74"/>
    </row>
    <row r="104" spans="1:7" x14ac:dyDescent="0.25">
      <c r="A104" s="70" t="s">
        <v>2322</v>
      </c>
      <c r="B104" s="83" t="s">
        <v>530</v>
      </c>
      <c r="C104" s="146"/>
      <c r="D104" s="146"/>
      <c r="E104" s="140"/>
      <c r="F104" s="146"/>
      <c r="G104" s="74"/>
    </row>
    <row r="105" spans="1:7" x14ac:dyDescent="0.25">
      <c r="A105" s="70" t="s">
        <v>2323</v>
      </c>
      <c r="B105" s="83" t="s">
        <v>532</v>
      </c>
      <c r="C105" s="146"/>
      <c r="D105" s="146"/>
      <c r="E105" s="140"/>
      <c r="F105" s="146"/>
      <c r="G105" s="74"/>
    </row>
    <row r="106" spans="1:7" x14ac:dyDescent="0.25">
      <c r="A106" s="70" t="s">
        <v>2324</v>
      </c>
      <c r="B106" s="83" t="s">
        <v>534</v>
      </c>
      <c r="C106" s="146"/>
      <c r="D106" s="146"/>
      <c r="E106" s="140"/>
      <c r="F106" s="146"/>
      <c r="G106" s="74"/>
    </row>
    <row r="107" spans="1:7" x14ac:dyDescent="0.25">
      <c r="A107" s="70" t="s">
        <v>2325</v>
      </c>
      <c r="B107" s="83" t="s">
        <v>536</v>
      </c>
      <c r="C107" s="146"/>
      <c r="D107" s="146"/>
      <c r="E107" s="140"/>
      <c r="F107" s="146"/>
      <c r="G107" s="74"/>
    </row>
    <row r="108" spans="1:7" x14ac:dyDescent="0.25">
      <c r="A108" s="70" t="s">
        <v>2326</v>
      </c>
      <c r="B108" s="83" t="s">
        <v>314</v>
      </c>
      <c r="C108" s="146"/>
      <c r="D108" s="146"/>
      <c r="E108" s="140"/>
      <c r="F108" s="146"/>
      <c r="G108" s="74"/>
    </row>
    <row r="109" spans="1:7" x14ac:dyDescent="0.25">
      <c r="A109" s="70" t="s">
        <v>2327</v>
      </c>
      <c r="B109" s="193" t="s">
        <v>318</v>
      </c>
      <c r="C109" s="146"/>
      <c r="D109" s="146"/>
      <c r="E109" s="140"/>
      <c r="F109" s="146"/>
      <c r="G109" s="74"/>
    </row>
    <row r="110" spans="1:7" x14ac:dyDescent="0.25">
      <c r="A110" s="70" t="s">
        <v>2328</v>
      </c>
      <c r="B110" s="193" t="s">
        <v>318</v>
      </c>
      <c r="C110" s="146"/>
      <c r="D110" s="146"/>
      <c r="E110" s="140"/>
      <c r="F110" s="146"/>
      <c r="G110" s="74"/>
    </row>
    <row r="111" spans="1:7" x14ac:dyDescent="0.25">
      <c r="A111" s="70" t="s">
        <v>2329</v>
      </c>
      <c r="B111" s="193" t="s">
        <v>318</v>
      </c>
      <c r="C111" s="146"/>
      <c r="D111" s="146"/>
      <c r="E111" s="140"/>
      <c r="F111" s="146"/>
      <c r="G111" s="74"/>
    </row>
    <row r="112" spans="1:7" x14ac:dyDescent="0.25">
      <c r="A112" s="70" t="s">
        <v>2330</v>
      </c>
      <c r="B112" s="193" t="s">
        <v>318</v>
      </c>
      <c r="C112" s="146"/>
      <c r="D112" s="146"/>
      <c r="E112" s="140"/>
      <c r="F112" s="146"/>
      <c r="G112" s="74"/>
    </row>
    <row r="113" spans="1:7" x14ac:dyDescent="0.25">
      <c r="A113" s="70" t="s">
        <v>2331</v>
      </c>
      <c r="B113" s="193" t="s">
        <v>318</v>
      </c>
      <c r="C113" s="146"/>
      <c r="D113" s="146"/>
      <c r="E113" s="140"/>
      <c r="F113" s="146"/>
      <c r="G113" s="74"/>
    </row>
    <row r="114" spans="1:7" x14ac:dyDescent="0.25">
      <c r="A114" s="70" t="s">
        <v>2332</v>
      </c>
      <c r="B114" s="193" t="s">
        <v>318</v>
      </c>
      <c r="C114" s="146"/>
      <c r="D114" s="146"/>
      <c r="E114" s="140"/>
      <c r="F114" s="146"/>
      <c r="G114" s="74"/>
    </row>
    <row r="115" spans="1:7" x14ac:dyDescent="0.25">
      <c r="A115" s="70" t="s">
        <v>2333</v>
      </c>
      <c r="B115" s="193" t="s">
        <v>318</v>
      </c>
      <c r="C115" s="146"/>
      <c r="D115" s="146"/>
      <c r="E115" s="140"/>
      <c r="F115" s="146"/>
      <c r="G115" s="74"/>
    </row>
    <row r="116" spans="1:7" x14ac:dyDescent="0.25">
      <c r="A116" s="70" t="s">
        <v>2334</v>
      </c>
      <c r="B116" s="193" t="s">
        <v>318</v>
      </c>
      <c r="C116" s="146"/>
      <c r="D116" s="146"/>
      <c r="E116" s="140"/>
      <c r="F116" s="146"/>
      <c r="G116" s="74"/>
    </row>
    <row r="117" spans="1:7" x14ac:dyDescent="0.25">
      <c r="A117" s="70" t="s">
        <v>2335</v>
      </c>
      <c r="B117" s="193" t="s">
        <v>318</v>
      </c>
      <c r="C117" s="146"/>
      <c r="D117" s="146"/>
      <c r="E117" s="140"/>
      <c r="F117" s="146"/>
      <c r="G117" s="74"/>
    </row>
    <row r="118" spans="1:7" x14ac:dyDescent="0.25">
      <c r="A118" s="70" t="s">
        <v>2336</v>
      </c>
      <c r="B118" s="193" t="s">
        <v>318</v>
      </c>
      <c r="C118" s="146"/>
      <c r="D118" s="146"/>
      <c r="E118" s="140"/>
      <c r="F118" s="146"/>
      <c r="G118" s="74"/>
    </row>
    <row r="119" spans="1:7" x14ac:dyDescent="0.25">
      <c r="A119" s="79"/>
      <c r="B119" s="79" t="s">
        <v>1647</v>
      </c>
      <c r="C119" s="79" t="s">
        <v>799</v>
      </c>
      <c r="D119" s="79" t="s">
        <v>800</v>
      </c>
      <c r="E119" s="79"/>
      <c r="F119" s="79" t="s">
        <v>763</v>
      </c>
      <c r="G119" s="79"/>
    </row>
    <row r="120" spans="1:7" x14ac:dyDescent="0.25">
      <c r="A120" s="70" t="s">
        <v>2337</v>
      </c>
      <c r="B120" s="179" t="s">
        <v>899</v>
      </c>
      <c r="C120" s="146">
        <v>1.5543427855792441E-2</v>
      </c>
      <c r="D120" s="146">
        <v>0</v>
      </c>
      <c r="E120" s="140"/>
      <c r="F120" s="146">
        <f t="shared" ref="F120:F135" si="1">+C120</f>
        <v>1.5543427855792441E-2</v>
      </c>
      <c r="G120" s="74"/>
    </row>
    <row r="121" spans="1:7" x14ac:dyDescent="0.25">
      <c r="A121" s="70" t="s">
        <v>2338</v>
      </c>
      <c r="B121" s="179" t="s">
        <v>901</v>
      </c>
      <c r="C121" s="146">
        <v>2.4792965713872985E-2</v>
      </c>
      <c r="D121" s="146">
        <v>0</v>
      </c>
      <c r="E121" s="140"/>
      <c r="F121" s="146">
        <f t="shared" si="1"/>
        <v>2.4792965713872985E-2</v>
      </c>
      <c r="G121" s="74"/>
    </row>
    <row r="122" spans="1:7" x14ac:dyDescent="0.25">
      <c r="A122" s="70" t="s">
        <v>2339</v>
      </c>
      <c r="B122" s="179" t="s">
        <v>903</v>
      </c>
      <c r="C122" s="146">
        <v>3.8749268867697625E-3</v>
      </c>
      <c r="D122" s="146">
        <v>0</v>
      </c>
      <c r="E122" s="140"/>
      <c r="F122" s="146">
        <f t="shared" si="1"/>
        <v>3.8749268867697625E-3</v>
      </c>
      <c r="G122" s="74"/>
    </row>
    <row r="123" spans="1:7" x14ac:dyDescent="0.25">
      <c r="A123" s="70" t="s">
        <v>2340</v>
      </c>
      <c r="B123" s="179" t="s">
        <v>905</v>
      </c>
      <c r="C123" s="146">
        <v>0</v>
      </c>
      <c r="D123" s="146">
        <v>0</v>
      </c>
      <c r="E123" s="140"/>
      <c r="F123" s="146">
        <f t="shared" si="1"/>
        <v>0</v>
      </c>
      <c r="G123" s="74"/>
    </row>
    <row r="124" spans="1:7" x14ac:dyDescent="0.25">
      <c r="A124" s="70" t="s">
        <v>2341</v>
      </c>
      <c r="B124" s="179" t="s">
        <v>907</v>
      </c>
      <c r="C124" s="146">
        <v>5.3246467921019369E-4</v>
      </c>
      <c r="D124" s="146">
        <v>0</v>
      </c>
      <c r="E124" s="140"/>
      <c r="F124" s="146">
        <f t="shared" si="1"/>
        <v>5.3246467921019369E-4</v>
      </c>
      <c r="G124" s="74"/>
    </row>
    <row r="125" spans="1:7" x14ac:dyDescent="0.25">
      <c r="A125" s="70" t="s">
        <v>2342</v>
      </c>
      <c r="B125" s="179" t="s">
        <v>909</v>
      </c>
      <c r="C125" s="146">
        <v>0</v>
      </c>
      <c r="D125" s="146">
        <v>0</v>
      </c>
      <c r="E125" s="140"/>
      <c r="F125" s="146">
        <f t="shared" si="1"/>
        <v>0</v>
      </c>
      <c r="G125" s="74"/>
    </row>
    <row r="126" spans="1:7" x14ac:dyDescent="0.25">
      <c r="A126" s="70" t="s">
        <v>2343</v>
      </c>
      <c r="B126" s="179" t="s">
        <v>911</v>
      </c>
      <c r="C126" s="146">
        <v>3.077290661027986E-4</v>
      </c>
      <c r="D126" s="146">
        <v>0</v>
      </c>
      <c r="E126" s="140"/>
      <c r="F126" s="146">
        <f t="shared" si="1"/>
        <v>3.077290661027986E-4</v>
      </c>
      <c r="G126" s="74"/>
    </row>
    <row r="127" spans="1:7" x14ac:dyDescent="0.25">
      <c r="A127" s="70" t="s">
        <v>2344</v>
      </c>
      <c r="B127" s="179" t="s">
        <v>913</v>
      </c>
      <c r="C127" s="146">
        <v>2.5403457659598734E-2</v>
      </c>
      <c r="D127" s="146">
        <v>0</v>
      </c>
      <c r="E127" s="140"/>
      <c r="F127" s="146">
        <f t="shared" si="1"/>
        <v>2.5403457659598734E-2</v>
      </c>
      <c r="G127" s="74"/>
    </row>
    <row r="128" spans="1:7" x14ac:dyDescent="0.25">
      <c r="A128" s="70" t="s">
        <v>2345</v>
      </c>
      <c r="B128" s="179" t="s">
        <v>915</v>
      </c>
      <c r="C128" s="146">
        <v>0.90908034041141117</v>
      </c>
      <c r="D128" s="146">
        <v>0</v>
      </c>
      <c r="E128" s="140"/>
      <c r="F128" s="146">
        <f t="shared" si="1"/>
        <v>0.90908034041141117</v>
      </c>
      <c r="G128" s="74"/>
    </row>
    <row r="129" spans="1:7" x14ac:dyDescent="0.25">
      <c r="A129" s="70" t="s">
        <v>2346</v>
      </c>
      <c r="B129" s="179" t="s">
        <v>917</v>
      </c>
      <c r="C129" s="146">
        <v>0</v>
      </c>
      <c r="D129" s="146">
        <v>0</v>
      </c>
      <c r="E129" s="140"/>
      <c r="F129" s="146">
        <f t="shared" si="1"/>
        <v>0</v>
      </c>
      <c r="G129" s="74"/>
    </row>
    <row r="130" spans="1:7" x14ac:dyDescent="0.25">
      <c r="A130" s="70" t="s">
        <v>2347</v>
      </c>
      <c r="B130" s="179" t="s">
        <v>919</v>
      </c>
      <c r="C130" s="146">
        <v>2.4917807460564786E-3</v>
      </c>
      <c r="D130" s="146">
        <v>0</v>
      </c>
      <c r="E130" s="140"/>
      <c r="F130" s="146">
        <f t="shared" si="1"/>
        <v>2.4917807460564786E-3</v>
      </c>
      <c r="G130" s="74"/>
    </row>
    <row r="131" spans="1:7" x14ac:dyDescent="0.25">
      <c r="A131" s="70" t="s">
        <v>2348</v>
      </c>
      <c r="B131" s="179" t="s">
        <v>921</v>
      </c>
      <c r="C131" s="146">
        <v>1.2465341603818346E-3</v>
      </c>
      <c r="D131" s="146">
        <v>0</v>
      </c>
      <c r="E131" s="140"/>
      <c r="F131" s="146">
        <f t="shared" si="1"/>
        <v>1.2465341603818346E-3</v>
      </c>
      <c r="G131" s="74"/>
    </row>
    <row r="132" spans="1:7" x14ac:dyDescent="0.25">
      <c r="A132" s="70" t="s">
        <v>2349</v>
      </c>
      <c r="B132" s="179" t="s">
        <v>923</v>
      </c>
      <c r="C132" s="146">
        <v>4.5789111446275319E-3</v>
      </c>
      <c r="D132" s="146">
        <v>0</v>
      </c>
      <c r="E132" s="140"/>
      <c r="F132" s="146">
        <f t="shared" si="1"/>
        <v>4.5789111446275319E-3</v>
      </c>
      <c r="G132" s="74"/>
    </row>
    <row r="133" spans="1:7" x14ac:dyDescent="0.25">
      <c r="A133" s="70" t="s">
        <v>2350</v>
      </c>
      <c r="B133" s="179" t="s">
        <v>925</v>
      </c>
      <c r="C133" s="146">
        <v>1.1779994069709906E-3</v>
      </c>
      <c r="D133" s="146">
        <v>0</v>
      </c>
      <c r="E133" s="140"/>
      <c r="F133" s="146">
        <f t="shared" si="1"/>
        <v>1.1779994069709906E-3</v>
      </c>
      <c r="G133" s="74"/>
    </row>
    <row r="134" spans="1:7" x14ac:dyDescent="0.25">
      <c r="A134" s="70" t="s">
        <v>2351</v>
      </c>
      <c r="B134" s="179" t="s">
        <v>927</v>
      </c>
      <c r="C134" s="146">
        <v>8.1694160848021051E-3</v>
      </c>
      <c r="D134" s="146">
        <v>0</v>
      </c>
      <c r="E134" s="140"/>
      <c r="F134" s="146">
        <f t="shared" si="1"/>
        <v>8.1694160848021051E-3</v>
      </c>
      <c r="G134" s="74"/>
    </row>
    <row r="135" spans="1:7" x14ac:dyDescent="0.25">
      <c r="A135" s="70" t="s">
        <v>2352</v>
      </c>
      <c r="B135" s="179" t="s">
        <v>929</v>
      </c>
      <c r="C135" s="146">
        <v>2.8000461844025978E-3</v>
      </c>
      <c r="D135" s="146">
        <v>0</v>
      </c>
      <c r="E135" s="140"/>
      <c r="F135" s="146">
        <f t="shared" si="1"/>
        <v>2.8000461844025978E-3</v>
      </c>
      <c r="G135" s="74"/>
    </row>
    <row r="136" spans="1:7" x14ac:dyDescent="0.25">
      <c r="A136" s="70" t="s">
        <v>2353</v>
      </c>
      <c r="B136" s="179"/>
      <c r="C136" s="146"/>
      <c r="D136" s="146"/>
      <c r="E136" s="140"/>
      <c r="F136" s="146"/>
      <c r="G136" s="74"/>
    </row>
    <row r="137" spans="1:7" x14ac:dyDescent="0.25">
      <c r="A137" s="70" t="s">
        <v>2354</v>
      </c>
      <c r="B137" s="179"/>
      <c r="C137" s="146"/>
      <c r="D137" s="146"/>
      <c r="E137" s="140"/>
      <c r="F137" s="146"/>
      <c r="G137" s="74"/>
    </row>
    <row r="138" spans="1:7" x14ac:dyDescent="0.25">
      <c r="A138" s="70" t="s">
        <v>2355</v>
      </c>
      <c r="B138" s="179"/>
      <c r="C138" s="146"/>
      <c r="D138" s="146"/>
      <c r="E138" s="140"/>
      <c r="F138" s="146"/>
      <c r="G138" s="74"/>
    </row>
    <row r="139" spans="1:7" x14ac:dyDescent="0.25">
      <c r="A139" s="70" t="s">
        <v>2356</v>
      </c>
      <c r="B139" s="179"/>
      <c r="C139" s="146"/>
      <c r="D139" s="146"/>
      <c r="E139" s="140"/>
      <c r="F139" s="146"/>
      <c r="G139" s="74"/>
    </row>
    <row r="140" spans="1:7" x14ac:dyDescent="0.25">
      <c r="A140" s="70" t="s">
        <v>2357</v>
      </c>
      <c r="B140" s="179"/>
      <c r="C140" s="146"/>
      <c r="D140" s="146"/>
      <c r="E140" s="140"/>
      <c r="F140" s="146"/>
      <c r="G140" s="74"/>
    </row>
    <row r="141" spans="1:7" x14ac:dyDescent="0.25">
      <c r="A141" s="70" t="s">
        <v>2358</v>
      </c>
      <c r="B141" s="179"/>
      <c r="C141" s="146"/>
      <c r="D141" s="146"/>
      <c r="E141" s="140"/>
      <c r="F141" s="146"/>
      <c r="G141" s="74"/>
    </row>
    <row r="142" spans="1:7" x14ac:dyDescent="0.25">
      <c r="A142" s="70" t="s">
        <v>2359</v>
      </c>
      <c r="B142" s="179"/>
      <c r="C142" s="146"/>
      <c r="D142" s="146"/>
      <c r="E142" s="140"/>
      <c r="F142" s="146"/>
      <c r="G142" s="74"/>
    </row>
    <row r="143" spans="1:7" x14ac:dyDescent="0.25">
      <c r="A143" s="70" t="s">
        <v>2360</v>
      </c>
      <c r="B143" s="179"/>
      <c r="C143" s="146"/>
      <c r="D143" s="146"/>
      <c r="E143" s="140"/>
      <c r="F143" s="146"/>
      <c r="G143" s="74"/>
    </row>
    <row r="144" spans="1:7" x14ac:dyDescent="0.25">
      <c r="A144" s="70" t="s">
        <v>2361</v>
      </c>
      <c r="B144" s="179"/>
      <c r="C144" s="146"/>
      <c r="D144" s="146"/>
      <c r="E144" s="140"/>
      <c r="F144" s="146"/>
      <c r="G144" s="74"/>
    </row>
    <row r="145" spans="1:7" x14ac:dyDescent="0.25">
      <c r="A145" s="70" t="s">
        <v>2362</v>
      </c>
      <c r="B145" s="179"/>
      <c r="C145" s="146"/>
      <c r="D145" s="146"/>
      <c r="E145" s="140"/>
      <c r="F145" s="146"/>
      <c r="G145" s="74"/>
    </row>
    <row r="146" spans="1:7" x14ac:dyDescent="0.25">
      <c r="A146" s="70" t="s">
        <v>2363</v>
      </c>
      <c r="B146" s="179"/>
      <c r="C146" s="146"/>
      <c r="D146" s="146"/>
      <c r="E146" s="140"/>
      <c r="F146" s="146"/>
      <c r="G146" s="74"/>
    </row>
    <row r="147" spans="1:7" x14ac:dyDescent="0.25">
      <c r="A147" s="70" t="s">
        <v>2364</v>
      </c>
      <c r="B147" s="179"/>
      <c r="C147" s="146"/>
      <c r="D147" s="146"/>
      <c r="E147" s="140"/>
      <c r="F147" s="146"/>
      <c r="G147" s="74"/>
    </row>
    <row r="148" spans="1:7" x14ac:dyDescent="0.25">
      <c r="A148" s="70" t="s">
        <v>2365</v>
      </c>
      <c r="B148" s="179"/>
      <c r="C148" s="146"/>
      <c r="D148" s="146"/>
      <c r="E148" s="140"/>
      <c r="F148" s="146"/>
      <c r="G148" s="74"/>
    </row>
    <row r="149" spans="1:7" x14ac:dyDescent="0.25">
      <c r="A149" s="70" t="s">
        <v>2366</v>
      </c>
      <c r="B149" s="179"/>
      <c r="C149" s="146"/>
      <c r="D149" s="146"/>
      <c r="E149" s="140"/>
      <c r="F149" s="146"/>
      <c r="G149" s="74"/>
    </row>
    <row r="150" spans="1:7" x14ac:dyDescent="0.25">
      <c r="A150" s="70" t="s">
        <v>2367</v>
      </c>
      <c r="B150" s="179"/>
      <c r="C150" s="146"/>
      <c r="D150" s="146"/>
      <c r="E150" s="140"/>
      <c r="F150" s="146"/>
      <c r="G150" s="74"/>
    </row>
    <row r="151" spans="1:7" x14ac:dyDescent="0.25">
      <c r="A151" s="70" t="s">
        <v>2368</v>
      </c>
      <c r="B151" s="179"/>
      <c r="C151" s="146"/>
      <c r="D151" s="146"/>
      <c r="E151" s="140"/>
      <c r="F151" s="146"/>
      <c r="G151" s="74"/>
    </row>
    <row r="152" spans="1:7" x14ac:dyDescent="0.25">
      <c r="A152" s="70" t="s">
        <v>2369</v>
      </c>
      <c r="B152" s="179"/>
      <c r="C152" s="146"/>
      <c r="D152" s="146"/>
      <c r="E152" s="140"/>
      <c r="F152" s="146"/>
      <c r="G152" s="74"/>
    </row>
    <row r="153" spans="1:7" x14ac:dyDescent="0.25">
      <c r="A153" s="70" t="s">
        <v>2370</v>
      </c>
      <c r="B153" s="179"/>
      <c r="C153" s="146"/>
      <c r="D153" s="146"/>
      <c r="E153" s="140"/>
      <c r="F153" s="146"/>
      <c r="G153" s="74"/>
    </row>
    <row r="154" spans="1:7" x14ac:dyDescent="0.25">
      <c r="A154" s="70" t="s">
        <v>2371</v>
      </c>
      <c r="B154" s="179"/>
      <c r="C154" s="146"/>
      <c r="D154" s="146"/>
      <c r="E154" s="140"/>
      <c r="F154" s="146"/>
      <c r="G154" s="74"/>
    </row>
    <row r="155" spans="1:7" x14ac:dyDescent="0.25">
      <c r="A155" s="70" t="s">
        <v>2372</v>
      </c>
      <c r="B155" s="179"/>
      <c r="C155" s="146"/>
      <c r="D155" s="146"/>
      <c r="E155" s="140"/>
      <c r="F155" s="146"/>
      <c r="G155" s="74"/>
    </row>
    <row r="156" spans="1:7" x14ac:dyDescent="0.25">
      <c r="A156" s="70" t="s">
        <v>2373</v>
      </c>
      <c r="B156" s="179"/>
      <c r="C156" s="146"/>
      <c r="D156" s="146"/>
      <c r="E156" s="140"/>
      <c r="F156" s="146"/>
      <c r="G156" s="74"/>
    </row>
    <row r="157" spans="1:7" x14ac:dyDescent="0.25">
      <c r="A157" s="70" t="s">
        <v>2374</v>
      </c>
      <c r="B157" s="179"/>
      <c r="C157" s="146"/>
      <c r="D157" s="146"/>
      <c r="E157" s="140"/>
      <c r="F157" s="146"/>
      <c r="G157" s="74"/>
    </row>
    <row r="158" spans="1:7" x14ac:dyDescent="0.25">
      <c r="A158" s="70" t="s">
        <v>2375</v>
      </c>
      <c r="B158" s="179"/>
      <c r="C158" s="146"/>
      <c r="D158" s="146"/>
      <c r="E158" s="140"/>
      <c r="F158" s="146"/>
      <c r="G158" s="74"/>
    </row>
    <row r="159" spans="1:7" x14ac:dyDescent="0.25">
      <c r="A159" s="70" t="s">
        <v>2376</v>
      </c>
      <c r="B159" s="179"/>
      <c r="C159" s="146"/>
      <c r="D159" s="146"/>
      <c r="E159" s="140"/>
      <c r="F159" s="146"/>
      <c r="G159" s="74"/>
    </row>
    <row r="160" spans="1:7" x14ac:dyDescent="0.25">
      <c r="A160" s="70" t="s">
        <v>2377</v>
      </c>
      <c r="B160" s="179"/>
      <c r="C160" s="146"/>
      <c r="D160" s="146"/>
      <c r="E160" s="140"/>
      <c r="F160" s="146"/>
      <c r="G160" s="74"/>
    </row>
    <row r="161" spans="1:7" x14ac:dyDescent="0.25">
      <c r="A161" s="70" t="s">
        <v>2378</v>
      </c>
      <c r="B161" s="179"/>
      <c r="C161" s="146"/>
      <c r="D161" s="146"/>
      <c r="E161" s="140"/>
      <c r="F161" s="146"/>
      <c r="G161" s="74"/>
    </row>
    <row r="162" spans="1:7" x14ac:dyDescent="0.25">
      <c r="A162" s="70" t="s">
        <v>2379</v>
      </c>
      <c r="B162" s="179"/>
      <c r="C162" s="146"/>
      <c r="D162" s="146"/>
      <c r="E162" s="140"/>
      <c r="F162" s="146"/>
      <c r="G162" s="74"/>
    </row>
    <row r="163" spans="1:7" x14ac:dyDescent="0.25">
      <c r="A163" s="70" t="s">
        <v>2380</v>
      </c>
      <c r="B163" s="179"/>
      <c r="C163" s="146"/>
      <c r="D163" s="146"/>
      <c r="E163" s="140"/>
      <c r="F163" s="146"/>
      <c r="G163" s="74"/>
    </row>
    <row r="164" spans="1:7" x14ac:dyDescent="0.25">
      <c r="A164" s="70" t="s">
        <v>2381</v>
      </c>
      <c r="B164" s="179"/>
      <c r="C164" s="146"/>
      <c r="D164" s="146"/>
      <c r="E164" s="140"/>
      <c r="F164" s="146"/>
      <c r="G164" s="74"/>
    </row>
    <row r="165" spans="1:7" x14ac:dyDescent="0.25">
      <c r="A165" s="70" t="s">
        <v>2382</v>
      </c>
      <c r="B165" s="179"/>
      <c r="C165" s="146"/>
      <c r="D165" s="146"/>
      <c r="E165" s="140"/>
      <c r="F165" s="146"/>
      <c r="G165" s="74"/>
    </row>
    <row r="166" spans="1:7" x14ac:dyDescent="0.25">
      <c r="A166" s="70" t="s">
        <v>2383</v>
      </c>
      <c r="B166" s="179"/>
      <c r="C166" s="146"/>
      <c r="D166" s="146"/>
      <c r="E166" s="140"/>
      <c r="F166" s="146"/>
      <c r="G166" s="74"/>
    </row>
    <row r="167" spans="1:7" x14ac:dyDescent="0.25">
      <c r="A167" s="70" t="s">
        <v>2384</v>
      </c>
      <c r="B167" s="179"/>
      <c r="C167" s="146"/>
      <c r="D167" s="146"/>
      <c r="E167" s="140"/>
      <c r="F167" s="146"/>
      <c r="G167" s="74"/>
    </row>
    <row r="168" spans="1:7" x14ac:dyDescent="0.25">
      <c r="A168" s="70" t="s">
        <v>2385</v>
      </c>
      <c r="B168" s="179"/>
      <c r="C168" s="146"/>
      <c r="D168" s="146"/>
      <c r="E168" s="140"/>
      <c r="F168" s="146"/>
      <c r="G168" s="74"/>
    </row>
    <row r="169" spans="1:7" x14ac:dyDescent="0.25">
      <c r="A169" s="70" t="s">
        <v>2386</v>
      </c>
      <c r="B169" s="179"/>
      <c r="C169" s="146"/>
      <c r="D169" s="146"/>
      <c r="E169" s="140"/>
      <c r="F169" s="146"/>
      <c r="G169" s="74"/>
    </row>
    <row r="170" spans="1:7" x14ac:dyDescent="0.25">
      <c r="A170" s="79"/>
      <c r="B170" s="79" t="s">
        <v>964</v>
      </c>
      <c r="C170" s="79" t="s">
        <v>799</v>
      </c>
      <c r="D170" s="79" t="s">
        <v>800</v>
      </c>
      <c r="E170" s="79"/>
      <c r="F170" s="79" t="s">
        <v>763</v>
      </c>
      <c r="G170" s="79"/>
    </row>
    <row r="171" spans="1:7" x14ac:dyDescent="0.25">
      <c r="A171" s="70" t="s">
        <v>2387</v>
      </c>
      <c r="B171" s="70" t="s">
        <v>966</v>
      </c>
      <c r="C171" s="146">
        <v>0</v>
      </c>
      <c r="D171" s="146">
        <v>0</v>
      </c>
      <c r="E171" s="145"/>
      <c r="F171" s="146">
        <f>+C171</f>
        <v>0</v>
      </c>
      <c r="G171" s="74"/>
    </row>
    <row r="172" spans="1:7" x14ac:dyDescent="0.25">
      <c r="A172" s="70" t="s">
        <v>2388</v>
      </c>
      <c r="B172" s="70" t="s">
        <v>968</v>
      </c>
      <c r="C172" s="146">
        <v>1</v>
      </c>
      <c r="D172" s="146">
        <v>0</v>
      </c>
      <c r="E172" s="145"/>
      <c r="F172" s="146">
        <f>+C172</f>
        <v>1</v>
      </c>
      <c r="G172" s="74"/>
    </row>
    <row r="173" spans="1:7" x14ac:dyDescent="0.25">
      <c r="A173" s="70" t="s">
        <v>2389</v>
      </c>
      <c r="B173" s="70" t="s">
        <v>314</v>
      </c>
      <c r="C173" s="146">
        <v>0</v>
      </c>
      <c r="D173" s="146">
        <v>0</v>
      </c>
      <c r="E173" s="145"/>
      <c r="F173" s="146">
        <f>+C173</f>
        <v>0</v>
      </c>
      <c r="G173" s="74"/>
    </row>
    <row r="174" spans="1:7" x14ac:dyDescent="0.25">
      <c r="A174" s="70" t="s">
        <v>2390</v>
      </c>
      <c r="B174" s="76"/>
      <c r="C174" s="146"/>
      <c r="D174" s="146"/>
      <c r="E174" s="145"/>
      <c r="F174" s="146"/>
      <c r="G174" s="74"/>
    </row>
    <row r="175" spans="1:7" x14ac:dyDescent="0.25">
      <c r="A175" s="70" t="s">
        <v>2391</v>
      </c>
      <c r="B175" s="76"/>
      <c r="C175" s="146"/>
      <c r="D175" s="146"/>
      <c r="E175" s="145"/>
      <c r="F175" s="146"/>
      <c r="G175" s="74"/>
    </row>
    <row r="176" spans="1:7" x14ac:dyDescent="0.25">
      <c r="A176" s="70" t="s">
        <v>2392</v>
      </c>
      <c r="B176" s="76"/>
      <c r="C176" s="146"/>
      <c r="D176" s="146"/>
      <c r="E176" s="145"/>
      <c r="F176" s="146"/>
      <c r="G176" s="74"/>
    </row>
    <row r="177" spans="1:7" x14ac:dyDescent="0.25">
      <c r="A177" s="70" t="s">
        <v>2393</v>
      </c>
      <c r="B177" s="76"/>
      <c r="C177" s="146"/>
      <c r="D177" s="146"/>
      <c r="E177" s="145"/>
      <c r="F177" s="146"/>
      <c r="G177" s="74"/>
    </row>
    <row r="178" spans="1:7" x14ac:dyDescent="0.25">
      <c r="A178" s="70" t="s">
        <v>2394</v>
      </c>
      <c r="B178" s="76"/>
      <c r="C178" s="146"/>
      <c r="D178" s="146"/>
      <c r="E178" s="145"/>
      <c r="F178" s="146"/>
      <c r="G178" s="74"/>
    </row>
    <row r="179" spans="1:7" x14ac:dyDescent="0.25">
      <c r="A179" s="70" t="s">
        <v>2395</v>
      </c>
      <c r="B179" s="76"/>
      <c r="C179" s="146"/>
      <c r="D179" s="146"/>
      <c r="E179" s="145"/>
      <c r="F179" s="146"/>
      <c r="G179" s="74"/>
    </row>
    <row r="180" spans="1:7" x14ac:dyDescent="0.25">
      <c r="A180" s="79"/>
      <c r="B180" s="79" t="s">
        <v>976</v>
      </c>
      <c r="C180" s="79" t="s">
        <v>799</v>
      </c>
      <c r="D180" s="79" t="s">
        <v>800</v>
      </c>
      <c r="E180" s="79"/>
      <c r="F180" s="79" t="s">
        <v>763</v>
      </c>
      <c r="G180" s="79"/>
    </row>
    <row r="181" spans="1:7" x14ac:dyDescent="0.25">
      <c r="A181" s="70" t="s">
        <v>2396</v>
      </c>
      <c r="B181" s="70" t="s">
        <v>978</v>
      </c>
      <c r="C181" s="146">
        <v>0.15179143648874516</v>
      </c>
      <c r="D181" s="146">
        <v>0</v>
      </c>
      <c r="E181" s="232"/>
      <c r="F181" s="146">
        <f>+C181</f>
        <v>0.15179143648874516</v>
      </c>
      <c r="G181" s="74"/>
    </row>
    <row r="182" spans="1:7" x14ac:dyDescent="0.25">
      <c r="A182" s="70" t="s">
        <v>2397</v>
      </c>
      <c r="B182" s="70" t="s">
        <v>980</v>
      </c>
      <c r="C182" s="146">
        <v>0.84820856351125484</v>
      </c>
      <c r="D182" s="146">
        <v>0</v>
      </c>
      <c r="E182" s="232"/>
      <c r="F182" s="146">
        <f>+C182</f>
        <v>0.84820856351125484</v>
      </c>
      <c r="G182" s="74"/>
    </row>
    <row r="183" spans="1:7" x14ac:dyDescent="0.25">
      <c r="A183" s="70" t="s">
        <v>2398</v>
      </c>
      <c r="B183" s="70" t="s">
        <v>314</v>
      </c>
      <c r="C183" s="146">
        <v>0</v>
      </c>
      <c r="D183" s="146">
        <v>0</v>
      </c>
      <c r="E183" s="232"/>
      <c r="F183" s="146">
        <f>+C183</f>
        <v>0</v>
      </c>
      <c r="G183" s="74"/>
    </row>
    <row r="184" spans="1:7" x14ac:dyDescent="0.25">
      <c r="A184" s="70" t="s">
        <v>2399</v>
      </c>
      <c r="B184" s="76"/>
      <c r="C184" s="76"/>
      <c r="D184" s="76"/>
      <c r="E184" s="54"/>
      <c r="F184" s="76"/>
      <c r="G184" s="74"/>
    </row>
    <row r="185" spans="1:7" x14ac:dyDescent="0.25">
      <c r="A185" s="70" t="s">
        <v>2400</v>
      </c>
      <c r="B185" s="76"/>
      <c r="C185" s="76"/>
      <c r="D185" s="76"/>
      <c r="E185" s="54"/>
      <c r="F185" s="76"/>
      <c r="G185" s="74"/>
    </row>
    <row r="186" spans="1:7" x14ac:dyDescent="0.25">
      <c r="A186" s="70" t="s">
        <v>2401</v>
      </c>
      <c r="B186" s="76"/>
      <c r="C186" s="76"/>
      <c r="D186" s="76"/>
      <c r="E186" s="54"/>
      <c r="F186" s="76"/>
      <c r="G186" s="74"/>
    </row>
    <row r="187" spans="1:7" x14ac:dyDescent="0.25">
      <c r="A187" s="70" t="s">
        <v>2402</v>
      </c>
      <c r="B187" s="76"/>
      <c r="C187" s="76"/>
      <c r="D187" s="76"/>
      <c r="E187" s="54"/>
      <c r="F187" s="76"/>
      <c r="G187" s="74"/>
    </row>
    <row r="188" spans="1:7" x14ac:dyDescent="0.25">
      <c r="A188" s="70" t="s">
        <v>2403</v>
      </c>
      <c r="B188" s="76"/>
      <c r="C188" s="76"/>
      <c r="D188" s="76"/>
      <c r="E188" s="54"/>
      <c r="F188" s="76"/>
      <c r="G188" s="74"/>
    </row>
    <row r="189" spans="1:7" x14ac:dyDescent="0.25">
      <c r="A189" s="70" t="s">
        <v>2404</v>
      </c>
      <c r="B189" s="76"/>
      <c r="C189" s="76"/>
      <c r="D189" s="76"/>
      <c r="E189" s="54"/>
      <c r="F189" s="76"/>
      <c r="G189" s="74"/>
    </row>
    <row r="190" spans="1:7" x14ac:dyDescent="0.25">
      <c r="A190" s="79"/>
      <c r="B190" s="79" t="s">
        <v>988</v>
      </c>
      <c r="C190" s="79" t="s">
        <v>799</v>
      </c>
      <c r="D190" s="79" t="s">
        <v>800</v>
      </c>
      <c r="E190" s="79"/>
      <c r="F190" s="79" t="s">
        <v>763</v>
      </c>
      <c r="G190" s="79"/>
    </row>
    <row r="191" spans="1:7" x14ac:dyDescent="0.25">
      <c r="A191" s="70" t="s">
        <v>2405</v>
      </c>
      <c r="B191" s="102" t="s">
        <v>990</v>
      </c>
      <c r="C191" s="146">
        <v>0.21504485965177406</v>
      </c>
      <c r="D191" s="146">
        <v>0</v>
      </c>
      <c r="E191" s="232"/>
      <c r="F191" s="146">
        <f>+C191</f>
        <v>0.21504485965177406</v>
      </c>
      <c r="G191" s="74"/>
    </row>
    <row r="192" spans="1:7" x14ac:dyDescent="0.25">
      <c r="A192" s="70" t="s">
        <v>2406</v>
      </c>
      <c r="B192" s="102" t="s">
        <v>992</v>
      </c>
      <c r="C192" s="146">
        <v>0.18738296241115268</v>
      </c>
      <c r="D192" s="146">
        <v>0</v>
      </c>
      <c r="E192" s="232"/>
      <c r="F192" s="146">
        <f>+C192</f>
        <v>0.18738296241115268</v>
      </c>
      <c r="G192" s="74"/>
    </row>
    <row r="193" spans="1:7" x14ac:dyDescent="0.25">
      <c r="A193" s="70" t="s">
        <v>2407</v>
      </c>
      <c r="B193" s="102" t="s">
        <v>994</v>
      </c>
      <c r="C193" s="146">
        <v>0.17152304715643932</v>
      </c>
      <c r="D193" s="146">
        <v>0</v>
      </c>
      <c r="E193" s="146"/>
      <c r="F193" s="146">
        <f>+C193</f>
        <v>0.17152304715643932</v>
      </c>
      <c r="G193" s="74"/>
    </row>
    <row r="194" spans="1:7" x14ac:dyDescent="0.25">
      <c r="A194" s="70" t="s">
        <v>2408</v>
      </c>
      <c r="B194" s="102" t="s">
        <v>996</v>
      </c>
      <c r="C194" s="146">
        <v>0.19789401182708966</v>
      </c>
      <c r="D194" s="146">
        <v>0</v>
      </c>
      <c r="E194" s="146"/>
      <c r="F194" s="146">
        <f>+C194</f>
        <v>0.19789401182708966</v>
      </c>
      <c r="G194" s="74"/>
    </row>
    <row r="195" spans="1:7" x14ac:dyDescent="0.25">
      <c r="A195" s="70" t="s">
        <v>2409</v>
      </c>
      <c r="B195" s="102" t="s">
        <v>998</v>
      </c>
      <c r="C195" s="146">
        <v>0.22815511895354282</v>
      </c>
      <c r="D195" s="146">
        <v>0</v>
      </c>
      <c r="E195" s="146"/>
      <c r="F195" s="146">
        <f>+C195</f>
        <v>0.22815511895354282</v>
      </c>
      <c r="G195" s="74"/>
    </row>
    <row r="196" spans="1:7" x14ac:dyDescent="0.25">
      <c r="A196" s="70" t="s">
        <v>2410</v>
      </c>
      <c r="B196" s="185"/>
      <c r="C196" s="146"/>
      <c r="D196" s="146"/>
      <c r="E196" s="146"/>
      <c r="F196" s="146"/>
      <c r="G196" s="74"/>
    </row>
    <row r="197" spans="1:7" x14ac:dyDescent="0.25">
      <c r="A197" s="70" t="s">
        <v>2411</v>
      </c>
      <c r="B197" s="185"/>
      <c r="C197" s="146"/>
      <c r="D197" s="146"/>
      <c r="E197" s="140"/>
      <c r="F197" s="146"/>
      <c r="G197" s="74"/>
    </row>
    <row r="198" spans="1:7" x14ac:dyDescent="0.25">
      <c r="A198" s="70" t="s">
        <v>2412</v>
      </c>
      <c r="B198" s="200"/>
      <c r="C198" s="146"/>
      <c r="D198" s="146"/>
      <c r="E198" s="140"/>
      <c r="F198" s="146"/>
      <c r="G198" s="74"/>
    </row>
    <row r="199" spans="1:7" x14ac:dyDescent="0.25">
      <c r="A199" s="70" t="s">
        <v>2413</v>
      </c>
      <c r="B199" s="200"/>
      <c r="C199" s="146"/>
      <c r="D199" s="146"/>
      <c r="E199" s="140"/>
      <c r="F199" s="146"/>
      <c r="G199" s="74"/>
    </row>
    <row r="200" spans="1:7" x14ac:dyDescent="0.25">
      <c r="A200" s="79"/>
      <c r="B200" s="79" t="s">
        <v>1003</v>
      </c>
      <c r="C200" s="79" t="s">
        <v>799</v>
      </c>
      <c r="D200" s="79" t="s">
        <v>800</v>
      </c>
      <c r="E200" s="79"/>
      <c r="F200" s="79" t="s">
        <v>763</v>
      </c>
      <c r="G200" s="79"/>
    </row>
    <row r="201" spans="1:7" x14ac:dyDescent="0.25">
      <c r="A201" s="70" t="s">
        <v>2414</v>
      </c>
      <c r="B201" s="70" t="s">
        <v>1005</v>
      </c>
      <c r="C201" s="146">
        <v>0</v>
      </c>
      <c r="D201" s="146">
        <v>0</v>
      </c>
      <c r="E201" s="232"/>
      <c r="F201" s="146">
        <f>C201</f>
        <v>0</v>
      </c>
      <c r="G201" s="74"/>
    </row>
    <row r="202" spans="1:7" x14ac:dyDescent="0.25">
      <c r="A202" s="70" t="s">
        <v>2415</v>
      </c>
      <c r="B202" s="201" t="s">
        <v>2416</v>
      </c>
      <c r="C202" s="146">
        <v>0</v>
      </c>
      <c r="D202" s="146">
        <v>0</v>
      </c>
      <c r="E202" s="232"/>
      <c r="F202" s="146">
        <f>C202</f>
        <v>0</v>
      </c>
      <c r="G202" s="74"/>
    </row>
    <row r="203" spans="1:7" x14ac:dyDescent="0.25">
      <c r="A203" s="70" t="s">
        <v>2417</v>
      </c>
      <c r="B203" s="202"/>
      <c r="C203" s="146"/>
      <c r="D203" s="146"/>
      <c r="E203" s="145"/>
      <c r="F203" s="146"/>
      <c r="G203" s="74"/>
    </row>
    <row r="204" spans="1:7" x14ac:dyDescent="0.25">
      <c r="A204" s="70" t="s">
        <v>2418</v>
      </c>
      <c r="B204" s="202"/>
      <c r="C204" s="146"/>
      <c r="D204" s="146"/>
      <c r="E204" s="145"/>
      <c r="F204" s="146"/>
      <c r="G204" s="74"/>
    </row>
    <row r="205" spans="1:7" x14ac:dyDescent="0.25">
      <c r="A205" s="70" t="s">
        <v>2419</v>
      </c>
      <c r="B205" s="202"/>
      <c r="C205" s="146"/>
      <c r="D205" s="146"/>
      <c r="E205" s="145"/>
      <c r="F205" s="146"/>
      <c r="G205" s="74"/>
    </row>
    <row r="206" spans="1:7" x14ac:dyDescent="0.25">
      <c r="A206" s="70" t="s">
        <v>2420</v>
      </c>
      <c r="B206" s="179"/>
      <c r="C206" s="179"/>
      <c r="D206" s="179"/>
      <c r="E206" s="74"/>
      <c r="F206" s="179"/>
      <c r="G206" s="74"/>
    </row>
    <row r="207" spans="1:7" x14ac:dyDescent="0.25">
      <c r="A207" s="70" t="s">
        <v>2421</v>
      </c>
      <c r="B207" s="179"/>
      <c r="C207" s="179"/>
      <c r="D207" s="179"/>
      <c r="E207" s="74"/>
      <c r="F207" s="179"/>
      <c r="G207" s="74"/>
    </row>
    <row r="208" spans="1:7" x14ac:dyDescent="0.25">
      <c r="A208" s="70" t="s">
        <v>2422</v>
      </c>
      <c r="B208" s="179"/>
      <c r="C208" s="179"/>
      <c r="D208" s="179"/>
      <c r="E208" s="74"/>
      <c r="F208" s="179"/>
      <c r="G208" s="74"/>
    </row>
    <row r="209" spans="1:7" ht="18.55" x14ac:dyDescent="0.25">
      <c r="A209" s="149"/>
      <c r="B209" s="159" t="s">
        <v>2423</v>
      </c>
      <c r="C209" s="203"/>
      <c r="D209" s="203"/>
      <c r="E209" s="203"/>
      <c r="F209" s="203"/>
      <c r="G209" s="203"/>
    </row>
    <row r="210" spans="1:7" x14ac:dyDescent="0.25">
      <c r="A210" s="79"/>
      <c r="B210" s="79" t="s">
        <v>1011</v>
      </c>
      <c r="C210" s="79" t="s">
        <v>1012</v>
      </c>
      <c r="D210" s="79" t="s">
        <v>1013</v>
      </c>
      <c r="E210" s="79"/>
      <c r="F210" s="79" t="s">
        <v>799</v>
      </c>
      <c r="G210" s="79" t="s">
        <v>1014</v>
      </c>
    </row>
    <row r="211" spans="1:7" x14ac:dyDescent="0.25">
      <c r="A211" s="70" t="s">
        <v>2424</v>
      </c>
      <c r="B211" s="83" t="s">
        <v>1016</v>
      </c>
      <c r="C211" s="158">
        <v>2707.7590036520396</v>
      </c>
      <c r="D211" s="76"/>
      <c r="E211" s="219"/>
      <c r="F211" s="221"/>
      <c r="G211" s="221"/>
    </row>
    <row r="212" spans="1:7" x14ac:dyDescent="0.25">
      <c r="A212" s="100"/>
      <c r="B212" s="152"/>
      <c r="C212" s="100"/>
      <c r="D212" s="100"/>
      <c r="E212" s="100"/>
      <c r="F212" s="101"/>
      <c r="G212" s="101"/>
    </row>
    <row r="213" spans="1:7" x14ac:dyDescent="0.25">
      <c r="A213" s="57"/>
      <c r="B213" s="83" t="s">
        <v>1017</v>
      </c>
      <c r="C213" s="100"/>
      <c r="D213" s="100"/>
      <c r="E213" s="100"/>
      <c r="F213" s="101"/>
      <c r="G213" s="101"/>
    </row>
    <row r="214" spans="1:7" x14ac:dyDescent="0.25">
      <c r="A214" s="70" t="s">
        <v>2425</v>
      </c>
      <c r="B214" s="179" t="s">
        <v>1019</v>
      </c>
      <c r="C214" s="158"/>
      <c r="D214" s="204"/>
      <c r="E214" s="100"/>
      <c r="F214" s="92" t="str">
        <f>IF($C$238=0,"",IF(C214="[for completion]","",IF(C214="","",C214/$C$238)))</f>
        <v/>
      </c>
      <c r="G214" s="92" t="str">
        <f>IF($D$238=0,"",IF(D214="[for completion]","",IF(D214="","",D214/$D$238)))</f>
        <v/>
      </c>
    </row>
    <row r="215" spans="1:7" x14ac:dyDescent="0.25">
      <c r="A215" s="70" t="s">
        <v>2426</v>
      </c>
      <c r="B215" s="179" t="s">
        <v>1021</v>
      </c>
      <c r="C215" s="158">
        <v>177.43037124919516</v>
      </c>
      <c r="D215" s="204">
        <v>380</v>
      </c>
      <c r="E215" s="100"/>
      <c r="F215" s="92">
        <f t="shared" ref="F215:F237" si="2">IF($C$238=0,"",IF(C215="[for completion]","",IF(C215="","",C215/$C$238)))</f>
        <v>3.4235448304429955E-2</v>
      </c>
      <c r="G215" s="92">
        <f t="shared" ref="G215:G237" si="3">IF($D$238=0,"",IF(D215="[for completion]","",IF(D215="","",D215/$D$238)))</f>
        <v>0.19853709508881923</v>
      </c>
    </row>
    <row r="216" spans="1:7" x14ac:dyDescent="0.25">
      <c r="A216" s="70" t="s">
        <v>2427</v>
      </c>
      <c r="B216" s="179" t="s">
        <v>1023</v>
      </c>
      <c r="C216" s="158">
        <v>578.39029204999997</v>
      </c>
      <c r="D216" s="204">
        <v>373</v>
      </c>
      <c r="E216" s="100"/>
      <c r="F216" s="92">
        <f t="shared" si="2"/>
        <v>0.11160124844382718</v>
      </c>
      <c r="G216" s="92">
        <f t="shared" si="3"/>
        <v>0.19487983281086729</v>
      </c>
    </row>
    <row r="217" spans="1:7" x14ac:dyDescent="0.25">
      <c r="A217" s="70" t="s">
        <v>2428</v>
      </c>
      <c r="B217" s="179" t="s">
        <v>1025</v>
      </c>
      <c r="C217" s="158">
        <v>1124.90628595</v>
      </c>
      <c r="D217" s="204">
        <v>449</v>
      </c>
      <c r="E217" s="100"/>
      <c r="F217" s="92">
        <f t="shared" si="2"/>
        <v>0.21705230468058451</v>
      </c>
      <c r="G217" s="92">
        <f t="shared" si="3"/>
        <v>0.23458725182863113</v>
      </c>
    </row>
    <row r="218" spans="1:7" x14ac:dyDescent="0.25">
      <c r="A218" s="70" t="s">
        <v>2429</v>
      </c>
      <c r="B218" s="179" t="s">
        <v>1027</v>
      </c>
      <c r="C218" s="158">
        <v>1080.6871431899997</v>
      </c>
      <c r="D218" s="204">
        <v>310</v>
      </c>
      <c r="E218" s="100"/>
      <c r="F218" s="92">
        <f t="shared" si="2"/>
        <v>0.20852015674352117</v>
      </c>
      <c r="G218" s="92">
        <f t="shared" si="3"/>
        <v>0.16196447230929989</v>
      </c>
    </row>
    <row r="219" spans="1:7" x14ac:dyDescent="0.25">
      <c r="A219" s="70" t="s">
        <v>2430</v>
      </c>
      <c r="B219" s="179" t="s">
        <v>1029</v>
      </c>
      <c r="C219" s="158">
        <v>939.20327954080471</v>
      </c>
      <c r="D219" s="204">
        <v>209</v>
      </c>
      <c r="E219" s="100"/>
      <c r="F219" s="92">
        <f t="shared" si="2"/>
        <v>0.18122063938484911</v>
      </c>
      <c r="G219" s="92">
        <f t="shared" si="3"/>
        <v>0.10919540229885058</v>
      </c>
    </row>
    <row r="220" spans="1:7" x14ac:dyDescent="0.25">
      <c r="A220" s="70" t="s">
        <v>2431</v>
      </c>
      <c r="B220" s="179" t="s">
        <v>1031</v>
      </c>
      <c r="C220" s="158">
        <v>1282.0333610099999</v>
      </c>
      <c r="D220" s="204">
        <v>193</v>
      </c>
      <c r="E220" s="100"/>
      <c r="F220" s="92">
        <f t="shared" si="2"/>
        <v>0.24737020244278801</v>
      </c>
      <c r="G220" s="92">
        <f t="shared" si="3"/>
        <v>0.10083594566353186</v>
      </c>
    </row>
    <row r="221" spans="1:7" x14ac:dyDescent="0.25">
      <c r="A221" s="70" t="s">
        <v>2432</v>
      </c>
      <c r="B221" s="179"/>
      <c r="C221" s="158"/>
      <c r="D221" s="204"/>
      <c r="E221" s="100"/>
      <c r="F221" s="92" t="str">
        <f t="shared" si="2"/>
        <v/>
      </c>
      <c r="G221" s="92" t="str">
        <f t="shared" si="3"/>
        <v/>
      </c>
    </row>
    <row r="222" spans="1:7" x14ac:dyDescent="0.25">
      <c r="A222" s="70" t="s">
        <v>2433</v>
      </c>
      <c r="B222" s="179" t="s">
        <v>1034</v>
      </c>
      <c r="C222" s="158">
        <v>0</v>
      </c>
      <c r="D222" s="204">
        <v>0</v>
      </c>
      <c r="E222" s="100"/>
      <c r="F222" s="92">
        <f t="shared" si="2"/>
        <v>0</v>
      </c>
      <c r="G222" s="92">
        <f t="shared" si="3"/>
        <v>0</v>
      </c>
    </row>
    <row r="223" spans="1:7" x14ac:dyDescent="0.25">
      <c r="A223" s="70" t="s">
        <v>2434</v>
      </c>
      <c r="B223" s="179" t="s">
        <v>1036</v>
      </c>
      <c r="C223" s="158">
        <v>0</v>
      </c>
      <c r="D223" s="204">
        <v>0</v>
      </c>
      <c r="E223" s="74"/>
      <c r="F223" s="92">
        <f t="shared" si="2"/>
        <v>0</v>
      </c>
      <c r="G223" s="92">
        <f t="shared" si="3"/>
        <v>0</v>
      </c>
    </row>
    <row r="224" spans="1:7" x14ac:dyDescent="0.25">
      <c r="A224" s="70" t="s">
        <v>2435</v>
      </c>
      <c r="B224" s="179" t="s">
        <v>1038</v>
      </c>
      <c r="C224" s="158">
        <v>0</v>
      </c>
      <c r="D224" s="204">
        <v>0</v>
      </c>
      <c r="E224" s="74"/>
      <c r="F224" s="92">
        <f t="shared" si="2"/>
        <v>0</v>
      </c>
      <c r="G224" s="92">
        <f t="shared" si="3"/>
        <v>0</v>
      </c>
    </row>
    <row r="225" spans="1:7" x14ac:dyDescent="0.25">
      <c r="A225" s="70" t="s">
        <v>2436</v>
      </c>
      <c r="B225" s="179" t="s">
        <v>1040</v>
      </c>
      <c r="C225" s="158">
        <v>0</v>
      </c>
      <c r="D225" s="204">
        <v>0</v>
      </c>
      <c r="E225" s="74"/>
      <c r="F225" s="92">
        <f t="shared" si="2"/>
        <v>0</v>
      </c>
      <c r="G225" s="92">
        <f t="shared" si="3"/>
        <v>0</v>
      </c>
    </row>
    <row r="226" spans="1:7" x14ac:dyDescent="0.25">
      <c r="A226" s="70" t="s">
        <v>2437</v>
      </c>
      <c r="B226" s="179" t="s">
        <v>1042</v>
      </c>
      <c r="C226" s="158">
        <v>0</v>
      </c>
      <c r="D226" s="204">
        <v>0</v>
      </c>
      <c r="E226" s="74"/>
      <c r="F226" s="92">
        <f t="shared" si="2"/>
        <v>0</v>
      </c>
      <c r="G226" s="92">
        <f t="shared" si="3"/>
        <v>0</v>
      </c>
    </row>
    <row r="227" spans="1:7" x14ac:dyDescent="0.25">
      <c r="A227" s="70" t="s">
        <v>2438</v>
      </c>
      <c r="B227" s="179" t="s">
        <v>1044</v>
      </c>
      <c r="C227" s="158">
        <v>0</v>
      </c>
      <c r="D227" s="204">
        <v>0</v>
      </c>
      <c r="E227" s="74"/>
      <c r="F227" s="92">
        <f t="shared" si="2"/>
        <v>0</v>
      </c>
      <c r="G227" s="92">
        <f t="shared" si="3"/>
        <v>0</v>
      </c>
    </row>
    <row r="228" spans="1:7" x14ac:dyDescent="0.25">
      <c r="A228" s="70" t="s">
        <v>2439</v>
      </c>
      <c r="B228" s="179" t="s">
        <v>1046</v>
      </c>
      <c r="C228" s="158">
        <v>0</v>
      </c>
      <c r="D228" s="204">
        <v>0</v>
      </c>
      <c r="E228" s="74"/>
      <c r="F228" s="92">
        <f t="shared" si="2"/>
        <v>0</v>
      </c>
      <c r="G228" s="92">
        <f t="shared" si="3"/>
        <v>0</v>
      </c>
    </row>
    <row r="229" spans="1:7" x14ac:dyDescent="0.25">
      <c r="A229" s="70" t="s">
        <v>2440</v>
      </c>
      <c r="B229" s="179"/>
      <c r="C229" s="158"/>
      <c r="D229" s="204"/>
      <c r="E229" s="57"/>
      <c r="F229" s="92" t="str">
        <f t="shared" si="2"/>
        <v/>
      </c>
      <c r="G229" s="92" t="str">
        <f t="shared" si="3"/>
        <v/>
      </c>
    </row>
    <row r="230" spans="1:7" x14ac:dyDescent="0.25">
      <c r="A230" s="70" t="s">
        <v>2441</v>
      </c>
      <c r="B230" s="179"/>
      <c r="C230" s="158"/>
      <c r="D230" s="204"/>
      <c r="E230" s="153"/>
      <c r="F230" s="92" t="str">
        <f t="shared" si="2"/>
        <v/>
      </c>
      <c r="G230" s="92" t="str">
        <f t="shared" si="3"/>
        <v/>
      </c>
    </row>
    <row r="231" spans="1:7" x14ac:dyDescent="0.25">
      <c r="A231" s="70" t="s">
        <v>2442</v>
      </c>
      <c r="B231" s="179"/>
      <c r="C231" s="158"/>
      <c r="D231" s="204"/>
      <c r="E231" s="153"/>
      <c r="F231" s="92" t="str">
        <f t="shared" si="2"/>
        <v/>
      </c>
      <c r="G231" s="92" t="str">
        <f t="shared" si="3"/>
        <v/>
      </c>
    </row>
    <row r="232" spans="1:7" x14ac:dyDescent="0.25">
      <c r="A232" s="70" t="s">
        <v>2443</v>
      </c>
      <c r="B232" s="179"/>
      <c r="C232" s="158"/>
      <c r="D232" s="204"/>
      <c r="E232" s="153"/>
      <c r="F232" s="92" t="str">
        <f t="shared" si="2"/>
        <v/>
      </c>
      <c r="G232" s="92" t="str">
        <f t="shared" si="3"/>
        <v/>
      </c>
    </row>
    <row r="233" spans="1:7" x14ac:dyDescent="0.25">
      <c r="A233" s="70" t="s">
        <v>2444</v>
      </c>
      <c r="B233" s="179"/>
      <c r="C233" s="158"/>
      <c r="D233" s="204"/>
      <c r="E233" s="153"/>
      <c r="F233" s="92" t="str">
        <f t="shared" si="2"/>
        <v/>
      </c>
      <c r="G233" s="92" t="str">
        <f t="shared" si="3"/>
        <v/>
      </c>
    </row>
    <row r="234" spans="1:7" x14ac:dyDescent="0.25">
      <c r="A234" s="70" t="s">
        <v>2445</v>
      </c>
      <c r="B234" s="179"/>
      <c r="C234" s="158"/>
      <c r="D234" s="204"/>
      <c r="E234" s="153"/>
      <c r="F234" s="92" t="str">
        <f t="shared" si="2"/>
        <v/>
      </c>
      <c r="G234" s="92" t="str">
        <f t="shared" si="3"/>
        <v/>
      </c>
    </row>
    <row r="235" spans="1:7" x14ac:dyDescent="0.25">
      <c r="A235" s="70" t="s">
        <v>2446</v>
      </c>
      <c r="B235" s="179"/>
      <c r="C235" s="158"/>
      <c r="D235" s="204"/>
      <c r="E235" s="153"/>
      <c r="F235" s="92" t="str">
        <f t="shared" si="2"/>
        <v/>
      </c>
      <c r="G235" s="92" t="str">
        <f t="shared" si="3"/>
        <v/>
      </c>
    </row>
    <row r="236" spans="1:7" x14ac:dyDescent="0.25">
      <c r="A236" s="70" t="s">
        <v>2447</v>
      </c>
      <c r="B236" s="179"/>
      <c r="C236" s="158"/>
      <c r="D236" s="204"/>
      <c r="E236" s="153"/>
      <c r="F236" s="92" t="str">
        <f t="shared" si="2"/>
        <v/>
      </c>
      <c r="G236" s="92" t="str">
        <f t="shared" si="3"/>
        <v/>
      </c>
    </row>
    <row r="237" spans="1:7" x14ac:dyDescent="0.25">
      <c r="A237" s="70" t="s">
        <v>2448</v>
      </c>
      <c r="B237" s="179"/>
      <c r="C237" s="158"/>
      <c r="D237" s="204"/>
      <c r="E237" s="153"/>
      <c r="F237" s="92" t="str">
        <f t="shared" si="2"/>
        <v/>
      </c>
      <c r="G237" s="92" t="str">
        <f t="shared" si="3"/>
        <v/>
      </c>
    </row>
    <row r="238" spans="1:7" x14ac:dyDescent="0.25">
      <c r="A238" s="70" t="s">
        <v>2449</v>
      </c>
      <c r="B238" s="94" t="s">
        <v>316</v>
      </c>
      <c r="C238" s="95">
        <f>SUM(C214:C237)</f>
        <v>5182.6507329899996</v>
      </c>
      <c r="D238" s="154">
        <f>SUM(D214:D237)</f>
        <v>1914</v>
      </c>
      <c r="E238" s="153"/>
      <c r="F238" s="155">
        <f>SUM(F214:F237)</f>
        <v>1</v>
      </c>
      <c r="G238" s="155">
        <f>SUM(G214:G237)</f>
        <v>1</v>
      </c>
    </row>
    <row r="239" spans="1:7" x14ac:dyDescent="0.25">
      <c r="A239" s="79"/>
      <c r="B239" s="79" t="s">
        <v>1057</v>
      </c>
      <c r="C239" s="79" t="s">
        <v>1012</v>
      </c>
      <c r="D239" s="79" t="s">
        <v>1013</v>
      </c>
      <c r="E239" s="79"/>
      <c r="F239" s="79" t="s">
        <v>799</v>
      </c>
      <c r="G239" s="79" t="s">
        <v>1014</v>
      </c>
    </row>
    <row r="240" spans="1:7" x14ac:dyDescent="0.25">
      <c r="A240" s="70" t="s">
        <v>2450</v>
      </c>
      <c r="B240" s="70" t="s">
        <v>1059</v>
      </c>
      <c r="C240" s="146" t="s">
        <v>2065</v>
      </c>
      <c r="D240" s="76"/>
      <c r="E240" s="76"/>
      <c r="F240" s="231"/>
      <c r="G240" s="231"/>
    </row>
    <row r="241" spans="1:7" x14ac:dyDescent="0.25">
      <c r="A241" s="57"/>
      <c r="B241" s="57"/>
      <c r="C241" s="57"/>
      <c r="D241" s="57"/>
      <c r="E241" s="57"/>
      <c r="F241" s="141"/>
      <c r="G241" s="141"/>
    </row>
    <row r="242" spans="1:7" x14ac:dyDescent="0.25">
      <c r="A242" s="57"/>
      <c r="B242" s="83" t="s">
        <v>1060</v>
      </c>
      <c r="C242" s="57"/>
      <c r="D242" s="57"/>
      <c r="E242" s="57"/>
      <c r="F242" s="141"/>
      <c r="G242" s="141"/>
    </row>
    <row r="243" spans="1:7" x14ac:dyDescent="0.25">
      <c r="A243" s="70" t="s">
        <v>2451</v>
      </c>
      <c r="B243" s="70" t="s">
        <v>1062</v>
      </c>
      <c r="C243" s="158" t="s">
        <v>2065</v>
      </c>
      <c r="D243" s="204" t="s">
        <v>2065</v>
      </c>
      <c r="E243" s="57"/>
      <c r="F243" s="92" t="str">
        <f>IF($C$251=0,"",IF(C243="[for completion]","",IF(C243="","",C243/$C$251)))</f>
        <v/>
      </c>
      <c r="G243" s="92" t="str">
        <f>IF($D$251=0,"",IF(D243="[for completion]","",IF(D243="","",D243/$D$251)))</f>
        <v/>
      </c>
    </row>
    <row r="244" spans="1:7" x14ac:dyDescent="0.25">
      <c r="A244" s="70" t="s">
        <v>2452</v>
      </c>
      <c r="B244" s="70" t="s">
        <v>1064</v>
      </c>
      <c r="C244" s="158" t="s">
        <v>2065</v>
      </c>
      <c r="D244" s="204" t="s">
        <v>2065</v>
      </c>
      <c r="E244" s="57"/>
      <c r="F244" s="92" t="str">
        <f t="shared" ref="F244:F250" si="4">IF($C$251=0,"",IF(C244="[for completion]","",IF(C244="","",C244/$C$251)))</f>
        <v/>
      </c>
      <c r="G244" s="92" t="str">
        <f t="shared" ref="G244:G250" si="5">IF($D$251=0,"",IF(D244="[for completion]","",IF(D244="","",D244/$D$251)))</f>
        <v/>
      </c>
    </row>
    <row r="245" spans="1:7" x14ac:dyDescent="0.25">
      <c r="A245" s="70" t="s">
        <v>2453</v>
      </c>
      <c r="B245" s="70" t="s">
        <v>1066</v>
      </c>
      <c r="C245" s="158" t="s">
        <v>2065</v>
      </c>
      <c r="D245" s="204" t="s">
        <v>2065</v>
      </c>
      <c r="E245" s="57"/>
      <c r="F245" s="92" t="str">
        <f t="shared" si="4"/>
        <v/>
      </c>
      <c r="G245" s="92" t="str">
        <f t="shared" si="5"/>
        <v/>
      </c>
    </row>
    <row r="246" spans="1:7" x14ac:dyDescent="0.25">
      <c r="A246" s="70" t="s">
        <v>2454</v>
      </c>
      <c r="B246" s="70" t="s">
        <v>1068</v>
      </c>
      <c r="C246" s="158" t="s">
        <v>2065</v>
      </c>
      <c r="D246" s="204" t="s">
        <v>2065</v>
      </c>
      <c r="E246" s="57"/>
      <c r="F246" s="92" t="str">
        <f t="shared" si="4"/>
        <v/>
      </c>
      <c r="G246" s="92" t="str">
        <f t="shared" si="5"/>
        <v/>
      </c>
    </row>
    <row r="247" spans="1:7" x14ac:dyDescent="0.25">
      <c r="A247" s="70" t="s">
        <v>2455</v>
      </c>
      <c r="B247" s="70" t="s">
        <v>1070</v>
      </c>
      <c r="C247" s="158" t="s">
        <v>2065</v>
      </c>
      <c r="D247" s="204" t="s">
        <v>2065</v>
      </c>
      <c r="E247" s="57"/>
      <c r="F247" s="92" t="str">
        <f>IF($C$251=0,"",IF(C247="[for completion]","",IF(C247="","",C247/$C$251)))</f>
        <v/>
      </c>
      <c r="G247" s="92" t="str">
        <f t="shared" si="5"/>
        <v/>
      </c>
    </row>
    <row r="248" spans="1:7" x14ac:dyDescent="0.25">
      <c r="A248" s="70" t="s">
        <v>2456</v>
      </c>
      <c r="B248" s="70" t="s">
        <v>1072</v>
      </c>
      <c r="C248" s="158" t="s">
        <v>2065</v>
      </c>
      <c r="D248" s="204" t="s">
        <v>2065</v>
      </c>
      <c r="E248" s="57"/>
      <c r="F248" s="92" t="str">
        <f t="shared" si="4"/>
        <v/>
      </c>
      <c r="G248" s="92" t="str">
        <f t="shared" si="5"/>
        <v/>
      </c>
    </row>
    <row r="249" spans="1:7" x14ac:dyDescent="0.25">
      <c r="A249" s="70" t="s">
        <v>2457</v>
      </c>
      <c r="B249" s="70" t="s">
        <v>1074</v>
      </c>
      <c r="C249" s="158" t="s">
        <v>2065</v>
      </c>
      <c r="D249" s="204" t="s">
        <v>2065</v>
      </c>
      <c r="E249" s="57"/>
      <c r="F249" s="92" t="str">
        <f t="shared" si="4"/>
        <v/>
      </c>
      <c r="G249" s="92" t="str">
        <f t="shared" si="5"/>
        <v/>
      </c>
    </row>
    <row r="250" spans="1:7" x14ac:dyDescent="0.25">
      <c r="A250" s="70" t="s">
        <v>2458</v>
      </c>
      <c r="B250" s="70" t="s">
        <v>1076</v>
      </c>
      <c r="C250" s="158" t="s">
        <v>2065</v>
      </c>
      <c r="D250" s="204" t="s">
        <v>2065</v>
      </c>
      <c r="E250" s="57"/>
      <c r="F250" s="92" t="str">
        <f t="shared" si="4"/>
        <v/>
      </c>
      <c r="G250" s="92" t="str">
        <f t="shared" si="5"/>
        <v/>
      </c>
    </row>
    <row r="251" spans="1:7" x14ac:dyDescent="0.25">
      <c r="A251" s="70" t="s">
        <v>2459</v>
      </c>
      <c r="B251" s="94" t="s">
        <v>316</v>
      </c>
      <c r="C251" s="52">
        <f>SUM(C243:C250)</f>
        <v>0</v>
      </c>
      <c r="D251" s="138">
        <f>SUM(D243:D250)</f>
        <v>0</v>
      </c>
      <c r="E251" s="57"/>
      <c r="F251" s="155">
        <f>SUM(F240:F250)</f>
        <v>0</v>
      </c>
      <c r="G251" s="155">
        <f>SUM(G240:G250)</f>
        <v>0</v>
      </c>
    </row>
    <row r="252" spans="1:7" x14ac:dyDescent="0.25">
      <c r="A252" s="70" t="s">
        <v>2460</v>
      </c>
      <c r="B252" s="136" t="s">
        <v>1079</v>
      </c>
      <c r="C252" s="158"/>
      <c r="D252" s="204"/>
      <c r="E252" s="57"/>
      <c r="F252" s="92" t="s">
        <v>2461</v>
      </c>
      <c r="G252" s="92" t="s">
        <v>2461</v>
      </c>
    </row>
    <row r="253" spans="1:7" x14ac:dyDescent="0.25">
      <c r="A253" s="70" t="s">
        <v>2462</v>
      </c>
      <c r="B253" s="136" t="s">
        <v>1081</v>
      </c>
      <c r="C253" s="158"/>
      <c r="D253" s="204"/>
      <c r="E253" s="57"/>
      <c r="F253" s="92" t="s">
        <v>2461</v>
      </c>
      <c r="G253" s="92" t="s">
        <v>2461</v>
      </c>
    </row>
    <row r="254" spans="1:7" x14ac:dyDescent="0.25">
      <c r="A254" s="70" t="s">
        <v>2463</v>
      </c>
      <c r="B254" s="136" t="s">
        <v>1083</v>
      </c>
      <c r="C254" s="158"/>
      <c r="D254" s="204"/>
      <c r="E254" s="57"/>
      <c r="F254" s="92" t="s">
        <v>2461</v>
      </c>
      <c r="G254" s="92" t="s">
        <v>2461</v>
      </c>
    </row>
    <row r="255" spans="1:7" x14ac:dyDescent="0.25">
      <c r="A255" s="70" t="s">
        <v>2464</v>
      </c>
      <c r="B255" s="136" t="s">
        <v>1085</v>
      </c>
      <c r="C255" s="158"/>
      <c r="D255" s="204"/>
      <c r="E255" s="57"/>
      <c r="F255" s="92" t="s">
        <v>2461</v>
      </c>
      <c r="G255" s="92" t="s">
        <v>2461</v>
      </c>
    </row>
    <row r="256" spans="1:7" x14ac:dyDescent="0.25">
      <c r="A256" s="70" t="s">
        <v>2465</v>
      </c>
      <c r="B256" s="136" t="s">
        <v>1087</v>
      </c>
      <c r="C256" s="158"/>
      <c r="D256" s="204"/>
      <c r="E256" s="57"/>
      <c r="F256" s="92" t="s">
        <v>2461</v>
      </c>
      <c r="G256" s="92" t="s">
        <v>2461</v>
      </c>
    </row>
    <row r="257" spans="1:7" x14ac:dyDescent="0.25">
      <c r="A257" s="70" t="s">
        <v>2466</v>
      </c>
      <c r="B257" s="136" t="s">
        <v>1089</v>
      </c>
      <c r="C257" s="158"/>
      <c r="D257" s="204"/>
      <c r="E257" s="57"/>
      <c r="F257" s="92" t="s">
        <v>2461</v>
      </c>
      <c r="G257" s="92" t="s">
        <v>2461</v>
      </c>
    </row>
    <row r="258" spans="1:7" x14ac:dyDescent="0.25">
      <c r="A258" s="70" t="s">
        <v>2467</v>
      </c>
      <c r="B258" s="97"/>
      <c r="C258" s="57"/>
      <c r="D258" s="57"/>
      <c r="E258" s="57"/>
      <c r="F258" s="137"/>
      <c r="G258" s="137"/>
    </row>
    <row r="259" spans="1:7" x14ac:dyDescent="0.25">
      <c r="A259" s="70" t="s">
        <v>2468</v>
      </c>
      <c r="B259" s="97"/>
      <c r="C259" s="57"/>
      <c r="D259" s="57"/>
      <c r="E259" s="57"/>
      <c r="F259" s="137"/>
      <c r="G259" s="137"/>
    </row>
    <row r="260" spans="1:7" x14ac:dyDescent="0.25">
      <c r="A260" s="70" t="s">
        <v>2469</v>
      </c>
      <c r="B260" s="97"/>
      <c r="C260" s="57"/>
      <c r="D260" s="57"/>
      <c r="E260" s="57"/>
      <c r="F260" s="137"/>
      <c r="G260" s="137"/>
    </row>
    <row r="261" spans="1:7" x14ac:dyDescent="0.25">
      <c r="A261" s="79"/>
      <c r="B261" s="79" t="s">
        <v>1093</v>
      </c>
      <c r="C261" s="79" t="s">
        <v>1012</v>
      </c>
      <c r="D261" s="79" t="s">
        <v>1013</v>
      </c>
      <c r="E261" s="79"/>
      <c r="F261" s="79" t="s">
        <v>799</v>
      </c>
      <c r="G261" s="79" t="s">
        <v>1014</v>
      </c>
    </row>
    <row r="262" spans="1:7" x14ac:dyDescent="0.25">
      <c r="A262" s="70" t="s">
        <v>2470</v>
      </c>
      <c r="B262" s="70" t="s">
        <v>1059</v>
      </c>
      <c r="C262" s="204">
        <v>0.53724657072976068</v>
      </c>
      <c r="D262" s="76"/>
      <c r="E262" s="76"/>
      <c r="F262" s="231"/>
      <c r="G262" s="231"/>
    </row>
    <row r="263" spans="1:7" x14ac:dyDescent="0.25">
      <c r="A263" s="57"/>
      <c r="B263" s="57"/>
      <c r="C263" s="57"/>
      <c r="D263" s="57"/>
      <c r="E263" s="57"/>
      <c r="F263" s="141"/>
      <c r="G263" s="141"/>
    </row>
    <row r="264" spans="1:7" x14ac:dyDescent="0.25">
      <c r="A264" s="57"/>
      <c r="B264" s="83" t="s">
        <v>1060</v>
      </c>
      <c r="C264" s="57"/>
      <c r="D264" s="57"/>
      <c r="E264" s="57"/>
      <c r="F264" s="141"/>
      <c r="G264" s="141"/>
    </row>
    <row r="265" spans="1:7" x14ac:dyDescent="0.25">
      <c r="A265" s="70" t="s">
        <v>2471</v>
      </c>
      <c r="B265" s="70" t="s">
        <v>1062</v>
      </c>
      <c r="C265" s="204">
        <v>1021.6178070099998</v>
      </c>
      <c r="D265" s="204">
        <v>611</v>
      </c>
      <c r="E265" s="57"/>
      <c r="F265" s="92">
        <f>IF($C$273=0,"",IF(C265="[for completion]","",IF(C265="","",C265/$C$273)))</f>
        <v>0.19712264237814134</v>
      </c>
      <c r="G265" s="92">
        <f>IF($D$273=0,"",IF(D265="[for completion]","",IF(D265="","",D265/$D$273)))</f>
        <v>0.31922675026123304</v>
      </c>
    </row>
    <row r="266" spans="1:7" x14ac:dyDescent="0.25">
      <c r="A266" s="70" t="s">
        <v>2472</v>
      </c>
      <c r="B266" s="70" t="s">
        <v>1064</v>
      </c>
      <c r="C266" s="204">
        <v>911.92978100999983</v>
      </c>
      <c r="D266" s="204">
        <v>320</v>
      </c>
      <c r="E266" s="57"/>
      <c r="F266" s="92">
        <f t="shared" ref="F266:F272" si="6">IF($C$273=0,"",IF(C266="[for completion]","",IF(C266="","",C266/$C$273)))</f>
        <v>0.17595817815874407</v>
      </c>
      <c r="G266" s="92">
        <f t="shared" ref="G266:G272" si="7">IF($D$273=0,"",IF(D266="[for completion]","",IF(D266="","",D266/$D$273)))</f>
        <v>0.16718913270637409</v>
      </c>
    </row>
    <row r="267" spans="1:7" x14ac:dyDescent="0.25">
      <c r="A267" s="70" t="s">
        <v>2473</v>
      </c>
      <c r="B267" s="70" t="s">
        <v>1066</v>
      </c>
      <c r="C267" s="204">
        <v>1128.6546296799995</v>
      </c>
      <c r="D267" s="204">
        <v>353</v>
      </c>
      <c r="E267" s="57"/>
      <c r="F267" s="92">
        <f t="shared" si="6"/>
        <v>0.21777555305735424</v>
      </c>
      <c r="G267" s="92">
        <f t="shared" si="7"/>
        <v>0.18443051201671892</v>
      </c>
    </row>
    <row r="268" spans="1:7" x14ac:dyDescent="0.25">
      <c r="A268" s="70" t="s">
        <v>2474</v>
      </c>
      <c r="B268" s="70" t="s">
        <v>1068</v>
      </c>
      <c r="C268" s="204">
        <v>1163.41089794</v>
      </c>
      <c r="D268" s="204">
        <v>353</v>
      </c>
      <c r="E268" s="57"/>
      <c r="F268" s="92">
        <f t="shared" si="6"/>
        <v>0.22448182559058913</v>
      </c>
      <c r="G268" s="92">
        <f t="shared" si="7"/>
        <v>0.18443051201671892</v>
      </c>
    </row>
    <row r="269" spans="1:7" x14ac:dyDescent="0.25">
      <c r="A269" s="70" t="s">
        <v>2475</v>
      </c>
      <c r="B269" s="70" t="s">
        <v>1070</v>
      </c>
      <c r="C269" s="204">
        <v>921.89335524999979</v>
      </c>
      <c r="D269" s="204">
        <v>265</v>
      </c>
      <c r="E269" s="57"/>
      <c r="F269" s="92">
        <f t="shared" si="6"/>
        <v>0.17788066430595384</v>
      </c>
      <c r="G269" s="92">
        <f t="shared" si="7"/>
        <v>0.13845350052246605</v>
      </c>
    </row>
    <row r="270" spans="1:7" x14ac:dyDescent="0.25">
      <c r="A270" s="70" t="s">
        <v>2476</v>
      </c>
      <c r="B270" s="70" t="s">
        <v>1072</v>
      </c>
      <c r="C270" s="204">
        <v>32.642574100000004</v>
      </c>
      <c r="D270" s="204">
        <v>11</v>
      </c>
      <c r="E270" s="57"/>
      <c r="F270" s="92">
        <f t="shared" si="6"/>
        <v>6.2984321695102336E-3</v>
      </c>
      <c r="G270" s="92">
        <f t="shared" si="7"/>
        <v>5.7471264367816091E-3</v>
      </c>
    </row>
    <row r="271" spans="1:7" x14ac:dyDescent="0.25">
      <c r="A271" s="70" t="s">
        <v>2477</v>
      </c>
      <c r="B271" s="70" t="s">
        <v>1074</v>
      </c>
      <c r="C271" s="204">
        <v>2.5016880000000001</v>
      </c>
      <c r="D271" s="204">
        <v>1</v>
      </c>
      <c r="E271" s="57"/>
      <c r="F271" s="92">
        <f t="shared" si="6"/>
        <v>4.8270433970701212E-4</v>
      </c>
      <c r="G271" s="92">
        <f t="shared" si="7"/>
        <v>5.2246603970741907E-4</v>
      </c>
    </row>
    <row r="272" spans="1:7" x14ac:dyDescent="0.25">
      <c r="A272" s="70" t="s">
        <v>2478</v>
      </c>
      <c r="B272" s="70" t="s">
        <v>1076</v>
      </c>
      <c r="C272" s="204">
        <v>0</v>
      </c>
      <c r="D272" s="204">
        <v>0</v>
      </c>
      <c r="E272" s="57"/>
      <c r="F272" s="92">
        <f t="shared" si="6"/>
        <v>0</v>
      </c>
      <c r="G272" s="92">
        <f t="shared" si="7"/>
        <v>0</v>
      </c>
    </row>
    <row r="273" spans="1:7" x14ac:dyDescent="0.25">
      <c r="A273" s="70" t="s">
        <v>2479</v>
      </c>
      <c r="B273" s="94" t="s">
        <v>316</v>
      </c>
      <c r="C273" s="110">
        <f>SUM(C265:C272)</f>
        <v>5182.6507329899996</v>
      </c>
      <c r="D273" s="139">
        <f>SUM(D265:D272)</f>
        <v>1914</v>
      </c>
      <c r="E273" s="57"/>
      <c r="F273" s="155">
        <f>SUM(F265:F272)</f>
        <v>0.99999999999999978</v>
      </c>
      <c r="G273" s="155">
        <f>SUM(G265:G272)</f>
        <v>1.0000000000000002</v>
      </c>
    </row>
    <row r="274" spans="1:7" x14ac:dyDescent="0.25">
      <c r="A274" s="70" t="s">
        <v>2480</v>
      </c>
      <c r="B274" s="136" t="s">
        <v>1079</v>
      </c>
      <c r="C274" s="158"/>
      <c r="D274" s="204"/>
      <c r="E274" s="57"/>
      <c r="F274" s="92" t="s">
        <v>2461</v>
      </c>
      <c r="G274" s="92" t="s">
        <v>2461</v>
      </c>
    </row>
    <row r="275" spans="1:7" x14ac:dyDescent="0.25">
      <c r="A275" s="70" t="s">
        <v>2481</v>
      </c>
      <c r="B275" s="136" t="s">
        <v>1081</v>
      </c>
      <c r="C275" s="158"/>
      <c r="D275" s="204"/>
      <c r="E275" s="57"/>
      <c r="F275" s="92" t="s">
        <v>2461</v>
      </c>
      <c r="G275" s="92" t="s">
        <v>2461</v>
      </c>
    </row>
    <row r="276" spans="1:7" x14ac:dyDescent="0.25">
      <c r="A276" s="70" t="s">
        <v>2482</v>
      </c>
      <c r="B276" s="136" t="s">
        <v>1083</v>
      </c>
      <c r="C276" s="158"/>
      <c r="D276" s="204"/>
      <c r="E276" s="57"/>
      <c r="F276" s="92" t="s">
        <v>2461</v>
      </c>
      <c r="G276" s="92" t="s">
        <v>2461</v>
      </c>
    </row>
    <row r="277" spans="1:7" x14ac:dyDescent="0.25">
      <c r="A277" s="70" t="s">
        <v>2483</v>
      </c>
      <c r="B277" s="136" t="s">
        <v>1085</v>
      </c>
      <c r="C277" s="158"/>
      <c r="D277" s="204"/>
      <c r="E277" s="57"/>
      <c r="F277" s="92" t="s">
        <v>2461</v>
      </c>
      <c r="G277" s="92" t="s">
        <v>2461</v>
      </c>
    </row>
    <row r="278" spans="1:7" x14ac:dyDescent="0.25">
      <c r="A278" s="70" t="s">
        <v>2484</v>
      </c>
      <c r="B278" s="136" t="s">
        <v>1087</v>
      </c>
      <c r="C278" s="158"/>
      <c r="D278" s="204"/>
      <c r="E278" s="57"/>
      <c r="F278" s="92" t="s">
        <v>2461</v>
      </c>
      <c r="G278" s="92" t="s">
        <v>2461</v>
      </c>
    </row>
    <row r="279" spans="1:7" x14ac:dyDescent="0.25">
      <c r="A279" s="70" t="s">
        <v>2485</v>
      </c>
      <c r="B279" s="136" t="s">
        <v>1089</v>
      </c>
      <c r="C279" s="158"/>
      <c r="D279" s="204"/>
      <c r="E279" s="57"/>
      <c r="F279" s="92" t="s">
        <v>2461</v>
      </c>
      <c r="G279" s="92" t="s">
        <v>2461</v>
      </c>
    </row>
    <row r="280" spans="1:7" x14ac:dyDescent="0.25">
      <c r="A280" s="70" t="s">
        <v>2486</v>
      </c>
      <c r="B280" s="97"/>
      <c r="C280" s="57"/>
      <c r="D280" s="57"/>
      <c r="E280" s="57"/>
      <c r="F280" s="93"/>
      <c r="G280" s="93"/>
    </row>
    <row r="281" spans="1:7" x14ac:dyDescent="0.25">
      <c r="A281" s="70" t="s">
        <v>2487</v>
      </c>
      <c r="B281" s="97"/>
      <c r="C281" s="57"/>
      <c r="D281" s="57"/>
      <c r="E281" s="57"/>
      <c r="F281" s="93"/>
      <c r="G281" s="93"/>
    </row>
    <row r="282" spans="1:7" x14ac:dyDescent="0.25">
      <c r="A282" s="70" t="s">
        <v>2488</v>
      </c>
      <c r="B282" s="97"/>
      <c r="C282" s="57"/>
      <c r="D282" s="57"/>
      <c r="E282" s="57"/>
      <c r="F282" s="93"/>
      <c r="G282" s="93"/>
    </row>
    <row r="283" spans="1:7" x14ac:dyDescent="0.25">
      <c r="A283" s="79"/>
      <c r="B283" s="79" t="s">
        <v>1113</v>
      </c>
      <c r="C283" s="79" t="s">
        <v>799</v>
      </c>
      <c r="D283" s="79"/>
      <c r="E283" s="79"/>
      <c r="F283" s="79"/>
      <c r="G283" s="79"/>
    </row>
    <row r="284" spans="1:7" x14ac:dyDescent="0.25">
      <c r="A284" s="70" t="s">
        <v>2489</v>
      </c>
      <c r="B284" s="70" t="s">
        <v>1115</v>
      </c>
      <c r="C284" s="146">
        <f>100%-C285</f>
        <v>0.98119122257053293</v>
      </c>
      <c r="D284" s="57"/>
      <c r="E284" s="153"/>
      <c r="F284" s="153"/>
      <c r="G284" s="153"/>
    </row>
    <row r="285" spans="1:7" x14ac:dyDescent="0.25">
      <c r="A285" s="70" t="s">
        <v>2490</v>
      </c>
      <c r="B285" s="70" t="s">
        <v>1117</v>
      </c>
      <c r="C285" s="146">
        <v>1.8808777429467086E-2</v>
      </c>
      <c r="D285" s="57"/>
      <c r="E285" s="153"/>
      <c r="F285" s="153"/>
      <c r="G285" s="54"/>
    </row>
    <row r="286" spans="1:7" x14ac:dyDescent="0.25">
      <c r="A286" s="70" t="s">
        <v>2491</v>
      </c>
      <c r="B286" s="70" t="s">
        <v>1119</v>
      </c>
      <c r="C286" s="146">
        <v>0</v>
      </c>
      <c r="D286" s="57"/>
      <c r="E286" s="153"/>
      <c r="F286" s="153"/>
      <c r="G286" s="54"/>
    </row>
    <row r="287" spans="1:7" x14ac:dyDescent="0.25">
      <c r="A287" s="70" t="s">
        <v>2492</v>
      </c>
      <c r="B287" s="70" t="s">
        <v>2493</v>
      </c>
      <c r="C287" s="146">
        <v>0</v>
      </c>
      <c r="D287" s="57"/>
      <c r="E287" s="153"/>
      <c r="F287" s="153"/>
      <c r="G287" s="54"/>
    </row>
    <row r="288" spans="1:7" x14ac:dyDescent="0.25">
      <c r="A288" s="70" t="s">
        <v>2494</v>
      </c>
      <c r="B288" s="83" t="s">
        <v>1123</v>
      </c>
      <c r="C288" s="146">
        <v>0</v>
      </c>
      <c r="D288" s="100"/>
      <c r="E288" s="100"/>
      <c r="F288" s="101"/>
      <c r="G288" s="101"/>
    </row>
    <row r="289" spans="1:7" x14ac:dyDescent="0.25">
      <c r="A289" s="70" t="s">
        <v>2495</v>
      </c>
      <c r="B289" s="70" t="s">
        <v>314</v>
      </c>
      <c r="C289" s="146">
        <v>0</v>
      </c>
      <c r="D289" s="57"/>
      <c r="E289" s="153"/>
      <c r="F289" s="153"/>
      <c r="G289" s="54"/>
    </row>
    <row r="290" spans="1:7" x14ac:dyDescent="0.25">
      <c r="A290" s="70" t="s">
        <v>2496</v>
      </c>
      <c r="B290" s="136" t="s">
        <v>1126</v>
      </c>
      <c r="C290" s="205"/>
      <c r="D290" s="57"/>
      <c r="E290" s="153"/>
      <c r="F290" s="153"/>
      <c r="G290" s="54"/>
    </row>
    <row r="291" spans="1:7" x14ac:dyDescent="0.25">
      <c r="A291" s="70" t="s">
        <v>2497</v>
      </c>
      <c r="B291" s="136" t="s">
        <v>1128</v>
      </c>
      <c r="C291" s="146"/>
      <c r="D291" s="57"/>
      <c r="E291" s="153"/>
      <c r="F291" s="153"/>
      <c r="G291" s="54"/>
    </row>
    <row r="292" spans="1:7" x14ac:dyDescent="0.25">
      <c r="A292" s="70" t="s">
        <v>2498</v>
      </c>
      <c r="B292" s="136" t="s">
        <v>1130</v>
      </c>
      <c r="C292" s="146"/>
      <c r="D292" s="57"/>
      <c r="E292" s="153"/>
      <c r="F292" s="153"/>
      <c r="G292" s="54"/>
    </row>
    <row r="293" spans="1:7" x14ac:dyDescent="0.25">
      <c r="A293" s="70" t="s">
        <v>2499</v>
      </c>
      <c r="B293" s="136" t="s">
        <v>1132</v>
      </c>
      <c r="C293" s="146"/>
      <c r="D293" s="57"/>
      <c r="E293" s="153"/>
      <c r="F293" s="153"/>
      <c r="G293" s="54"/>
    </row>
    <row r="294" spans="1:7" x14ac:dyDescent="0.25">
      <c r="A294" s="70" t="s">
        <v>2500</v>
      </c>
      <c r="B294" s="193" t="s">
        <v>318</v>
      </c>
      <c r="C294" s="146"/>
      <c r="D294" s="57"/>
      <c r="E294" s="153"/>
      <c r="F294" s="153"/>
      <c r="G294" s="54"/>
    </row>
    <row r="295" spans="1:7" x14ac:dyDescent="0.25">
      <c r="A295" s="70" t="s">
        <v>2501</v>
      </c>
      <c r="B295" s="193" t="s">
        <v>318</v>
      </c>
      <c r="C295" s="146"/>
      <c r="D295" s="57"/>
      <c r="E295" s="153"/>
      <c r="F295" s="153"/>
      <c r="G295" s="54"/>
    </row>
    <row r="296" spans="1:7" x14ac:dyDescent="0.25">
      <c r="A296" s="70" t="s">
        <v>2502</v>
      </c>
      <c r="B296" s="193" t="s">
        <v>318</v>
      </c>
      <c r="C296" s="146"/>
      <c r="D296" s="57"/>
      <c r="E296" s="153"/>
      <c r="F296" s="153"/>
      <c r="G296" s="54"/>
    </row>
    <row r="297" spans="1:7" x14ac:dyDescent="0.25">
      <c r="A297" s="70" t="s">
        <v>2503</v>
      </c>
      <c r="B297" s="193" t="s">
        <v>318</v>
      </c>
      <c r="C297" s="146"/>
      <c r="D297" s="57"/>
      <c r="E297" s="153"/>
      <c r="F297" s="153"/>
      <c r="G297" s="54"/>
    </row>
    <row r="298" spans="1:7" x14ac:dyDescent="0.25">
      <c r="A298" s="70" t="s">
        <v>2504</v>
      </c>
      <c r="B298" s="193" t="s">
        <v>318</v>
      </c>
      <c r="C298" s="146"/>
      <c r="D298" s="57"/>
      <c r="E298" s="153"/>
      <c r="F298" s="153"/>
      <c r="G298" s="54"/>
    </row>
    <row r="299" spans="1:7" x14ac:dyDescent="0.25">
      <c r="A299" s="70" t="s">
        <v>2505</v>
      </c>
      <c r="B299" s="193" t="s">
        <v>318</v>
      </c>
      <c r="C299" s="146"/>
      <c r="D299" s="57"/>
      <c r="E299" s="153"/>
      <c r="F299" s="153"/>
      <c r="G299" s="54"/>
    </row>
    <row r="300" spans="1:7" x14ac:dyDescent="0.25">
      <c r="A300" s="79"/>
      <c r="B300" s="79" t="s">
        <v>1139</v>
      </c>
      <c r="C300" s="79" t="s">
        <v>799</v>
      </c>
      <c r="D300" s="79"/>
      <c r="E300" s="79"/>
      <c r="F300" s="79"/>
      <c r="G300" s="79"/>
    </row>
    <row r="301" spans="1:7" x14ac:dyDescent="0.25">
      <c r="A301" s="70" t="s">
        <v>2506</v>
      </c>
      <c r="B301" s="70" t="s">
        <v>1141</v>
      </c>
      <c r="C301" s="146">
        <v>1</v>
      </c>
      <c r="D301" s="57"/>
      <c r="E301" s="54"/>
      <c r="F301" s="54"/>
      <c r="G301" s="54"/>
    </row>
    <row r="302" spans="1:7" x14ac:dyDescent="0.25">
      <c r="A302" s="70" t="s">
        <v>2507</v>
      </c>
      <c r="B302" s="70" t="s">
        <v>1143</v>
      </c>
      <c r="C302" s="146">
        <v>0</v>
      </c>
      <c r="D302" s="57"/>
      <c r="E302" s="54"/>
      <c r="F302" s="54"/>
      <c r="G302" s="54"/>
    </row>
    <row r="303" spans="1:7" x14ac:dyDescent="0.25">
      <c r="A303" s="70" t="s">
        <v>2508</v>
      </c>
      <c r="B303" s="70" t="s">
        <v>314</v>
      </c>
      <c r="C303" s="146">
        <v>0</v>
      </c>
      <c r="D303" s="57"/>
      <c r="E303" s="54"/>
      <c r="F303" s="54"/>
      <c r="G303" s="54"/>
    </row>
    <row r="304" spans="1:7" x14ac:dyDescent="0.25">
      <c r="A304" s="70" t="s">
        <v>2509</v>
      </c>
      <c r="B304" s="57"/>
      <c r="C304" s="140"/>
      <c r="D304" s="57"/>
      <c r="E304" s="54"/>
      <c r="F304" s="54"/>
      <c r="G304" s="54"/>
    </row>
    <row r="305" spans="1:7" x14ac:dyDescent="0.25">
      <c r="A305" s="70" t="s">
        <v>2510</v>
      </c>
      <c r="B305" s="57"/>
      <c r="C305" s="140"/>
      <c r="D305" s="57"/>
      <c r="E305" s="54"/>
      <c r="F305" s="54"/>
      <c r="G305" s="54"/>
    </row>
    <row r="306" spans="1:7" x14ac:dyDescent="0.25">
      <c r="A306" s="70" t="s">
        <v>2511</v>
      </c>
      <c r="B306" s="57"/>
      <c r="C306" s="140"/>
      <c r="D306" s="57"/>
      <c r="E306" s="54"/>
      <c r="F306" s="54"/>
      <c r="G306" s="54"/>
    </row>
    <row r="307" spans="1:7" x14ac:dyDescent="0.25">
      <c r="A307" s="79"/>
      <c r="B307" s="79" t="s">
        <v>2512</v>
      </c>
      <c r="C307" s="79" t="s">
        <v>276</v>
      </c>
      <c r="D307" s="79" t="s">
        <v>1152</v>
      </c>
      <c r="E307" s="79"/>
      <c r="F307" s="79" t="s">
        <v>799</v>
      </c>
      <c r="G307" s="79" t="s">
        <v>1153</v>
      </c>
    </row>
    <row r="308" spans="1:7" x14ac:dyDescent="0.25">
      <c r="A308" s="70" t="s">
        <v>2513</v>
      </c>
      <c r="B308" s="179" t="s">
        <v>1155</v>
      </c>
      <c r="C308" s="158">
        <v>1187.2511114899999</v>
      </c>
      <c r="D308" s="204">
        <v>427</v>
      </c>
      <c r="E308" s="62"/>
      <c r="F308" s="92">
        <f>IF($C$326=0,"",IF(C308="[for completion]","",IF(C308="","",C308/$C$326)))</f>
        <v>0.22908182948401107</v>
      </c>
      <c r="G308" s="92">
        <f>IF($D$326=0,"",IF(D308="[for completion]","",IF(D308="","",D308/$D$326)))</f>
        <v>0.22309299895506793</v>
      </c>
    </row>
    <row r="309" spans="1:7" x14ac:dyDescent="0.25">
      <c r="A309" s="70" t="s">
        <v>2514</v>
      </c>
      <c r="B309" s="179" t="s">
        <v>1157</v>
      </c>
      <c r="C309" s="158">
        <v>3065.0640080799985</v>
      </c>
      <c r="D309" s="204">
        <v>1090</v>
      </c>
      <c r="E309" s="62"/>
      <c r="F309" s="92">
        <f t="shared" ref="F309:F325" si="8">IF($C$326=0,"",IF(C309="[for completion]","",IF(C309="","",C309/$C$326)))</f>
        <v>0.59140856021213839</v>
      </c>
      <c r="G309" s="92">
        <f t="shared" ref="G309:G325" si="9">IF($D$326=0,"",IF(D309="[for completion]","",IF(D309="","",D309/$D$326)))</f>
        <v>0.56948798328108674</v>
      </c>
    </row>
    <row r="310" spans="1:7" x14ac:dyDescent="0.25">
      <c r="A310" s="70" t="s">
        <v>2515</v>
      </c>
      <c r="B310" s="179" t="s">
        <v>3076</v>
      </c>
      <c r="C310" s="158">
        <v>930.33561342000019</v>
      </c>
      <c r="D310" s="204">
        <v>397</v>
      </c>
      <c r="E310" s="62"/>
      <c r="F310" s="92">
        <f t="shared" si="8"/>
        <v>0.17950961030385057</v>
      </c>
      <c r="G310" s="92">
        <f t="shared" si="9"/>
        <v>0.20741901776384536</v>
      </c>
    </row>
    <row r="311" spans="1:7" x14ac:dyDescent="0.25">
      <c r="A311" s="70" t="s">
        <v>2516</v>
      </c>
      <c r="B311" s="179"/>
      <c r="C311" s="158"/>
      <c r="D311" s="204"/>
      <c r="E311" s="62"/>
      <c r="F311" s="92" t="str">
        <f t="shared" si="8"/>
        <v/>
      </c>
      <c r="G311" s="92" t="str">
        <f t="shared" si="9"/>
        <v/>
      </c>
    </row>
    <row r="312" spans="1:7" x14ac:dyDescent="0.25">
      <c r="A312" s="70" t="s">
        <v>2517</v>
      </c>
      <c r="B312" s="179"/>
      <c r="C312" s="158"/>
      <c r="D312" s="204"/>
      <c r="E312" s="62"/>
      <c r="F312" s="92" t="str">
        <f t="shared" si="8"/>
        <v/>
      </c>
      <c r="G312" s="92" t="str">
        <f t="shared" si="9"/>
        <v/>
      </c>
    </row>
    <row r="313" spans="1:7" x14ac:dyDescent="0.25">
      <c r="A313" s="70" t="s">
        <v>2518</v>
      </c>
      <c r="B313" s="179"/>
      <c r="C313" s="158"/>
      <c r="D313" s="204"/>
      <c r="E313" s="62"/>
      <c r="F313" s="92" t="str">
        <f t="shared" si="8"/>
        <v/>
      </c>
      <c r="G313" s="92" t="str">
        <f t="shared" si="9"/>
        <v/>
      </c>
    </row>
    <row r="314" spans="1:7" x14ac:dyDescent="0.25">
      <c r="A314" s="70" t="s">
        <v>2519</v>
      </c>
      <c r="B314" s="179"/>
      <c r="C314" s="158"/>
      <c r="D314" s="204"/>
      <c r="E314" s="62"/>
      <c r="F314" s="92" t="str">
        <f>IF($C$326=0,"",IF(C314="[for completion]","",IF(C314="","",C314/$C$326)))</f>
        <v/>
      </c>
      <c r="G314" s="92" t="str">
        <f t="shared" si="9"/>
        <v/>
      </c>
    </row>
    <row r="315" spans="1:7" x14ac:dyDescent="0.25">
      <c r="A315" s="70" t="s">
        <v>2520</v>
      </c>
      <c r="B315" s="179"/>
      <c r="C315" s="158"/>
      <c r="D315" s="204"/>
      <c r="E315" s="62"/>
      <c r="F315" s="92" t="str">
        <f t="shared" si="8"/>
        <v/>
      </c>
      <c r="G315" s="92" t="str">
        <f t="shared" si="9"/>
        <v/>
      </c>
    </row>
    <row r="316" spans="1:7" x14ac:dyDescent="0.25">
      <c r="A316" s="70" t="s">
        <v>2521</v>
      </c>
      <c r="B316" s="179"/>
      <c r="C316" s="158"/>
      <c r="D316" s="204"/>
      <c r="E316" s="62"/>
      <c r="F316" s="92" t="str">
        <f t="shared" si="8"/>
        <v/>
      </c>
      <c r="G316" s="92" t="str">
        <f t="shared" si="9"/>
        <v/>
      </c>
    </row>
    <row r="317" spans="1:7" x14ac:dyDescent="0.25">
      <c r="A317" s="70" t="s">
        <v>2522</v>
      </c>
      <c r="B317" s="179"/>
      <c r="C317" s="158"/>
      <c r="D317" s="204"/>
      <c r="E317" s="62"/>
      <c r="F317" s="92" t="str">
        <f t="shared" si="8"/>
        <v/>
      </c>
      <c r="G317" s="92" t="str">
        <f>IF($D$326=0,"",IF(D317="[for completion]","",IF(D317="","",D317/$D$326)))</f>
        <v/>
      </c>
    </row>
    <row r="318" spans="1:7" x14ac:dyDescent="0.25">
      <c r="A318" s="70" t="s">
        <v>2523</v>
      </c>
      <c r="B318" s="179"/>
      <c r="C318" s="158"/>
      <c r="D318" s="204"/>
      <c r="E318" s="62"/>
      <c r="F318" s="92" t="str">
        <f t="shared" si="8"/>
        <v/>
      </c>
      <c r="G318" s="92" t="str">
        <f t="shared" si="9"/>
        <v/>
      </c>
    </row>
    <row r="319" spans="1:7" x14ac:dyDescent="0.25">
      <c r="A319" s="70" t="s">
        <v>2524</v>
      </c>
      <c r="B319" s="179"/>
      <c r="C319" s="158"/>
      <c r="D319" s="204"/>
      <c r="E319" s="62"/>
      <c r="F319" s="92" t="str">
        <f t="shared" si="8"/>
        <v/>
      </c>
      <c r="G319" s="92" t="str">
        <f t="shared" si="9"/>
        <v/>
      </c>
    </row>
    <row r="320" spans="1:7" x14ac:dyDescent="0.25">
      <c r="A320" s="70" t="s">
        <v>2525</v>
      </c>
      <c r="B320" s="179"/>
      <c r="C320" s="158"/>
      <c r="D320" s="204"/>
      <c r="E320" s="62"/>
      <c r="F320" s="92" t="str">
        <f t="shared" si="8"/>
        <v/>
      </c>
      <c r="G320" s="92" t="str">
        <f t="shared" si="9"/>
        <v/>
      </c>
    </row>
    <row r="321" spans="1:7" x14ac:dyDescent="0.25">
      <c r="A321" s="70" t="s">
        <v>2526</v>
      </c>
      <c r="B321" s="179"/>
      <c r="C321" s="158"/>
      <c r="D321" s="204"/>
      <c r="E321" s="62"/>
      <c r="F321" s="92" t="str">
        <f t="shared" si="8"/>
        <v/>
      </c>
      <c r="G321" s="92" t="str">
        <f t="shared" si="9"/>
        <v/>
      </c>
    </row>
    <row r="322" spans="1:7" x14ac:dyDescent="0.25">
      <c r="A322" s="70" t="s">
        <v>2527</v>
      </c>
      <c r="B322" s="179"/>
      <c r="C322" s="158"/>
      <c r="D322" s="204"/>
      <c r="E322" s="62"/>
      <c r="F322" s="92" t="str">
        <f t="shared" si="8"/>
        <v/>
      </c>
      <c r="G322" s="92" t="str">
        <f t="shared" si="9"/>
        <v/>
      </c>
    </row>
    <row r="323" spans="1:7" x14ac:dyDescent="0.25">
      <c r="A323" s="70" t="s">
        <v>2528</v>
      </c>
      <c r="B323" s="179"/>
      <c r="C323" s="158"/>
      <c r="D323" s="204"/>
      <c r="E323" s="62"/>
      <c r="F323" s="92" t="str">
        <f t="shared" si="8"/>
        <v/>
      </c>
      <c r="G323" s="92" t="str">
        <f t="shared" si="9"/>
        <v/>
      </c>
    </row>
    <row r="324" spans="1:7" x14ac:dyDescent="0.25">
      <c r="A324" s="70" t="s">
        <v>2529</v>
      </c>
      <c r="B324" s="179"/>
      <c r="C324" s="158"/>
      <c r="D324" s="204"/>
      <c r="E324" s="62"/>
      <c r="F324" s="92" t="str">
        <f t="shared" si="8"/>
        <v/>
      </c>
      <c r="G324" s="92" t="str">
        <f t="shared" si="9"/>
        <v/>
      </c>
    </row>
    <row r="325" spans="1:7" x14ac:dyDescent="0.25">
      <c r="A325" s="70" t="s">
        <v>2530</v>
      </c>
      <c r="B325" s="83" t="s">
        <v>1179</v>
      </c>
      <c r="C325" s="158"/>
      <c r="D325" s="204"/>
      <c r="E325" s="62"/>
      <c r="F325" s="92" t="str">
        <f t="shared" si="8"/>
        <v/>
      </c>
      <c r="G325" s="92" t="str">
        <f t="shared" si="9"/>
        <v/>
      </c>
    </row>
    <row r="326" spans="1:7" x14ac:dyDescent="0.25">
      <c r="A326" s="70" t="s">
        <v>2531</v>
      </c>
      <c r="B326" s="83" t="s">
        <v>316</v>
      </c>
      <c r="C326" s="110">
        <f>SUM(C308:C325)</f>
        <v>5182.6507329899987</v>
      </c>
      <c r="D326" s="139">
        <f>SUM(D308:D325)</f>
        <v>1914</v>
      </c>
      <c r="E326" s="62"/>
      <c r="F326" s="155">
        <f>SUM(F308:F325)</f>
        <v>1</v>
      </c>
      <c r="G326" s="155">
        <f>SUM(G308:G325)</f>
        <v>1</v>
      </c>
    </row>
    <row r="327" spans="1:7" x14ac:dyDescent="0.25">
      <c r="A327" s="70" t="s">
        <v>2532</v>
      </c>
      <c r="B327" s="74"/>
      <c r="C327" s="57"/>
      <c r="D327" s="57"/>
      <c r="E327" s="62"/>
      <c r="F327" s="62"/>
      <c r="G327" s="62"/>
    </row>
    <row r="328" spans="1:7" x14ac:dyDescent="0.25">
      <c r="A328" s="70" t="s">
        <v>2533</v>
      </c>
      <c r="B328" s="74"/>
      <c r="C328" s="57"/>
      <c r="D328" s="57"/>
      <c r="E328" s="62"/>
      <c r="F328" s="62"/>
      <c r="G328" s="62"/>
    </row>
    <row r="329" spans="1:7" x14ac:dyDescent="0.25">
      <c r="A329" s="70" t="s">
        <v>2534</v>
      </c>
      <c r="B329" s="74"/>
      <c r="C329" s="57"/>
      <c r="D329" s="57"/>
      <c r="E329" s="62"/>
      <c r="F329" s="62"/>
      <c r="G329" s="62"/>
    </row>
    <row r="330" spans="1:7" x14ac:dyDescent="0.25">
      <c r="A330" s="79"/>
      <c r="B330" s="79" t="s">
        <v>2535</v>
      </c>
      <c r="C330" s="79" t="s">
        <v>276</v>
      </c>
      <c r="D330" s="79" t="s">
        <v>1152</v>
      </c>
      <c r="E330" s="79"/>
      <c r="F330" s="79" t="s">
        <v>799</v>
      </c>
      <c r="G330" s="79" t="s">
        <v>1153</v>
      </c>
    </row>
    <row r="331" spans="1:7" x14ac:dyDescent="0.25">
      <c r="A331" s="70" t="s">
        <v>2536</v>
      </c>
      <c r="B331" s="179" t="s">
        <v>931</v>
      </c>
      <c r="C331" s="158" t="s">
        <v>240</v>
      </c>
      <c r="D331" s="204" t="s">
        <v>240</v>
      </c>
      <c r="E331" s="62"/>
      <c r="F331" s="92" t="str">
        <f>IF($C$349=0,"",IF(C331="[for completion]","",IF(C331="","",C331/$C$349)))</f>
        <v/>
      </c>
      <c r="G331" s="92" t="str">
        <f>IF($D$349=0,"",IF(D331="[for completion]","",IF(D331="","",D331/$D$349)))</f>
        <v/>
      </c>
    </row>
    <row r="332" spans="1:7" x14ac:dyDescent="0.25">
      <c r="A332" s="70" t="s">
        <v>2537</v>
      </c>
      <c r="B332" s="179" t="s">
        <v>931</v>
      </c>
      <c r="C332" s="158" t="s">
        <v>240</v>
      </c>
      <c r="D332" s="204" t="s">
        <v>240</v>
      </c>
      <c r="E332" s="62"/>
      <c r="F332" s="92" t="str">
        <f t="shared" ref="F332:F348" si="10">IF($C$349=0,"",IF(C332="[for completion]","",IF(C332="","",C332/$C$349)))</f>
        <v/>
      </c>
      <c r="G332" s="92" t="str">
        <f t="shared" ref="G332:G348" si="11">IF($D$349=0,"",IF(D332="[for completion]","",IF(D332="","",D332/$D$349)))</f>
        <v/>
      </c>
    </row>
    <row r="333" spans="1:7" x14ac:dyDescent="0.25">
      <c r="A333" s="70" t="s">
        <v>2538</v>
      </c>
      <c r="B333" s="179" t="s">
        <v>931</v>
      </c>
      <c r="C333" s="158" t="s">
        <v>240</v>
      </c>
      <c r="D333" s="204" t="s">
        <v>240</v>
      </c>
      <c r="E333" s="62"/>
      <c r="F333" s="92" t="str">
        <f t="shared" si="10"/>
        <v/>
      </c>
      <c r="G333" s="92" t="str">
        <f t="shared" si="11"/>
        <v/>
      </c>
    </row>
    <row r="334" spans="1:7" x14ac:dyDescent="0.25">
      <c r="A334" s="70" t="s">
        <v>2539</v>
      </c>
      <c r="B334" s="179" t="s">
        <v>931</v>
      </c>
      <c r="C334" s="158" t="s">
        <v>240</v>
      </c>
      <c r="D334" s="204" t="s">
        <v>240</v>
      </c>
      <c r="E334" s="62"/>
      <c r="F334" s="92" t="str">
        <f t="shared" si="10"/>
        <v/>
      </c>
      <c r="G334" s="92" t="str">
        <f t="shared" si="11"/>
        <v/>
      </c>
    </row>
    <row r="335" spans="1:7" x14ac:dyDescent="0.25">
      <c r="A335" s="70" t="s">
        <v>2540</v>
      </c>
      <c r="B335" s="179" t="s">
        <v>931</v>
      </c>
      <c r="C335" s="158" t="s">
        <v>240</v>
      </c>
      <c r="D335" s="204" t="s">
        <v>240</v>
      </c>
      <c r="E335" s="62"/>
      <c r="F335" s="92" t="str">
        <f t="shared" si="10"/>
        <v/>
      </c>
      <c r="G335" s="92" t="str">
        <f t="shared" si="11"/>
        <v/>
      </c>
    </row>
    <row r="336" spans="1:7" x14ac:dyDescent="0.25">
      <c r="A336" s="70" t="s">
        <v>2541</v>
      </c>
      <c r="B336" s="179" t="s">
        <v>931</v>
      </c>
      <c r="C336" s="158" t="s">
        <v>240</v>
      </c>
      <c r="D336" s="204" t="s">
        <v>240</v>
      </c>
      <c r="E336" s="62"/>
      <c r="F336" s="92" t="str">
        <f t="shared" si="10"/>
        <v/>
      </c>
      <c r="G336" s="92" t="str">
        <f t="shared" si="11"/>
        <v/>
      </c>
    </row>
    <row r="337" spans="1:7" x14ac:dyDescent="0.25">
      <c r="A337" s="70" t="s">
        <v>2542</v>
      </c>
      <c r="B337" s="179" t="s">
        <v>931</v>
      </c>
      <c r="C337" s="158" t="s">
        <v>240</v>
      </c>
      <c r="D337" s="204" t="s">
        <v>240</v>
      </c>
      <c r="E337" s="62"/>
      <c r="F337" s="92" t="str">
        <f t="shared" si="10"/>
        <v/>
      </c>
      <c r="G337" s="92" t="str">
        <f t="shared" si="11"/>
        <v/>
      </c>
    </row>
    <row r="338" spans="1:7" x14ac:dyDescent="0.25">
      <c r="A338" s="70" t="s">
        <v>2543</v>
      </c>
      <c r="B338" s="179" t="s">
        <v>931</v>
      </c>
      <c r="C338" s="158" t="s">
        <v>240</v>
      </c>
      <c r="D338" s="204" t="s">
        <v>240</v>
      </c>
      <c r="E338" s="62"/>
      <c r="F338" s="92" t="str">
        <f t="shared" si="10"/>
        <v/>
      </c>
      <c r="G338" s="92" t="str">
        <f t="shared" si="11"/>
        <v/>
      </c>
    </row>
    <row r="339" spans="1:7" x14ac:dyDescent="0.25">
      <c r="A339" s="70" t="s">
        <v>2544</v>
      </c>
      <c r="B339" s="179" t="s">
        <v>931</v>
      </c>
      <c r="C339" s="158" t="s">
        <v>240</v>
      </c>
      <c r="D339" s="204" t="s">
        <v>240</v>
      </c>
      <c r="E339" s="62"/>
      <c r="F339" s="92" t="str">
        <f t="shared" si="10"/>
        <v/>
      </c>
      <c r="G339" s="92" t="str">
        <f t="shared" si="11"/>
        <v/>
      </c>
    </row>
    <row r="340" spans="1:7" x14ac:dyDescent="0.25">
      <c r="A340" s="70" t="s">
        <v>2545</v>
      </c>
      <c r="B340" s="179" t="s">
        <v>931</v>
      </c>
      <c r="C340" s="158" t="s">
        <v>240</v>
      </c>
      <c r="D340" s="204" t="s">
        <v>240</v>
      </c>
      <c r="E340" s="62"/>
      <c r="F340" s="92" t="str">
        <f t="shared" si="10"/>
        <v/>
      </c>
      <c r="G340" s="92" t="str">
        <f t="shared" si="11"/>
        <v/>
      </c>
    </row>
    <row r="341" spans="1:7" x14ac:dyDescent="0.25">
      <c r="A341" s="70" t="s">
        <v>2546</v>
      </c>
      <c r="B341" s="179" t="s">
        <v>931</v>
      </c>
      <c r="C341" s="158" t="s">
        <v>240</v>
      </c>
      <c r="D341" s="204" t="s">
        <v>240</v>
      </c>
      <c r="E341" s="62"/>
      <c r="F341" s="92" t="str">
        <f t="shared" si="10"/>
        <v/>
      </c>
      <c r="G341" s="92" t="str">
        <f t="shared" si="11"/>
        <v/>
      </c>
    </row>
    <row r="342" spans="1:7" x14ac:dyDescent="0.25">
      <c r="A342" s="70" t="s">
        <v>2547</v>
      </c>
      <c r="B342" s="179" t="s">
        <v>931</v>
      </c>
      <c r="C342" s="158" t="s">
        <v>240</v>
      </c>
      <c r="D342" s="204" t="s">
        <v>240</v>
      </c>
      <c r="E342" s="62"/>
      <c r="F342" s="92" t="str">
        <f t="shared" si="10"/>
        <v/>
      </c>
      <c r="G342" s="92" t="str">
        <f>IF($D$349=0,"",IF(D342="[for completion]","",IF(D342="","",D342/$D$349)))</f>
        <v/>
      </c>
    </row>
    <row r="343" spans="1:7" x14ac:dyDescent="0.25">
      <c r="A343" s="70" t="s">
        <v>2548</v>
      </c>
      <c r="B343" s="179" t="s">
        <v>931</v>
      </c>
      <c r="C343" s="158" t="s">
        <v>240</v>
      </c>
      <c r="D343" s="204" t="s">
        <v>240</v>
      </c>
      <c r="E343" s="62"/>
      <c r="F343" s="92" t="str">
        <f t="shared" si="10"/>
        <v/>
      </c>
      <c r="G343" s="92" t="str">
        <f t="shared" si="11"/>
        <v/>
      </c>
    </row>
    <row r="344" spans="1:7" x14ac:dyDescent="0.25">
      <c r="A344" s="70" t="s">
        <v>2549</v>
      </c>
      <c r="B344" s="179" t="s">
        <v>931</v>
      </c>
      <c r="C344" s="158" t="s">
        <v>240</v>
      </c>
      <c r="D344" s="204" t="s">
        <v>240</v>
      </c>
      <c r="E344" s="62"/>
      <c r="F344" s="92" t="str">
        <f t="shared" si="10"/>
        <v/>
      </c>
      <c r="G344" s="92" t="str">
        <f t="shared" si="11"/>
        <v/>
      </c>
    </row>
    <row r="345" spans="1:7" x14ac:dyDescent="0.25">
      <c r="A345" s="70" t="s">
        <v>2550</v>
      </c>
      <c r="B345" s="179" t="s">
        <v>931</v>
      </c>
      <c r="C345" s="158" t="s">
        <v>240</v>
      </c>
      <c r="D345" s="204" t="s">
        <v>240</v>
      </c>
      <c r="E345" s="62"/>
      <c r="F345" s="92" t="str">
        <f t="shared" si="10"/>
        <v/>
      </c>
      <c r="G345" s="92" t="str">
        <f t="shared" si="11"/>
        <v/>
      </c>
    </row>
    <row r="346" spans="1:7" x14ac:dyDescent="0.25">
      <c r="A346" s="70" t="s">
        <v>2551</v>
      </c>
      <c r="B346" s="179" t="s">
        <v>931</v>
      </c>
      <c r="C346" s="158" t="s">
        <v>240</v>
      </c>
      <c r="D346" s="204" t="s">
        <v>240</v>
      </c>
      <c r="E346" s="62"/>
      <c r="F346" s="92" t="str">
        <f>IF($C$349=0,"",IF(C346="[for completion]","",IF(C346="","",C346/$C$349)))</f>
        <v/>
      </c>
      <c r="G346" s="92" t="str">
        <f t="shared" si="11"/>
        <v/>
      </c>
    </row>
    <row r="347" spans="1:7" x14ac:dyDescent="0.25">
      <c r="A347" s="70" t="s">
        <v>2552</v>
      </c>
      <c r="B347" s="179" t="s">
        <v>931</v>
      </c>
      <c r="C347" s="158" t="s">
        <v>240</v>
      </c>
      <c r="D347" s="204" t="s">
        <v>240</v>
      </c>
      <c r="E347" s="62"/>
      <c r="F347" s="92" t="str">
        <f t="shared" si="10"/>
        <v/>
      </c>
      <c r="G347" s="92" t="str">
        <f t="shared" si="11"/>
        <v/>
      </c>
    </row>
    <row r="348" spans="1:7" x14ac:dyDescent="0.25">
      <c r="A348" s="70" t="s">
        <v>2553</v>
      </c>
      <c r="B348" s="83" t="s">
        <v>1179</v>
      </c>
      <c r="C348" s="158" t="s">
        <v>240</v>
      </c>
      <c r="D348" s="204" t="s">
        <v>240</v>
      </c>
      <c r="E348" s="62"/>
      <c r="F348" s="92" t="str">
        <f t="shared" si="10"/>
        <v/>
      </c>
      <c r="G348" s="92" t="str">
        <f t="shared" si="11"/>
        <v/>
      </c>
    </row>
    <row r="349" spans="1:7" x14ac:dyDescent="0.25">
      <c r="A349" s="70" t="s">
        <v>2554</v>
      </c>
      <c r="B349" s="83" t="s">
        <v>316</v>
      </c>
      <c r="C349" s="110">
        <f>SUM(C331:C348)</f>
        <v>0</v>
      </c>
      <c r="D349" s="139">
        <f>SUM(D331:D348)</f>
        <v>0</v>
      </c>
      <c r="E349" s="62"/>
      <c r="F349" s="155">
        <f>SUM(F331:F348)</f>
        <v>0</v>
      </c>
      <c r="G349" s="155">
        <f>SUM(G331:G348)</f>
        <v>0</v>
      </c>
    </row>
    <row r="350" spans="1:7" x14ac:dyDescent="0.25">
      <c r="A350" s="70" t="s">
        <v>2555</v>
      </c>
      <c r="B350" s="74"/>
      <c r="C350" s="57"/>
      <c r="D350" s="57"/>
      <c r="E350" s="62"/>
      <c r="F350" s="62"/>
      <c r="G350" s="62"/>
    </row>
    <row r="351" spans="1:7" x14ac:dyDescent="0.25">
      <c r="A351" s="70" t="s">
        <v>2556</v>
      </c>
      <c r="B351" s="74"/>
      <c r="C351" s="57"/>
      <c r="D351" s="57"/>
      <c r="E351" s="62"/>
      <c r="F351" s="62"/>
      <c r="G351" s="62"/>
    </row>
    <row r="352" spans="1:7" x14ac:dyDescent="0.25">
      <c r="A352" s="79"/>
      <c r="B352" s="79" t="s">
        <v>2557</v>
      </c>
      <c r="C352" s="79" t="s">
        <v>276</v>
      </c>
      <c r="D352" s="79" t="s">
        <v>1152</v>
      </c>
      <c r="E352" s="79"/>
      <c r="F352" s="79" t="s">
        <v>799</v>
      </c>
      <c r="G352" s="79" t="s">
        <v>2558</v>
      </c>
    </row>
    <row r="353" spans="1:7" x14ac:dyDescent="0.25">
      <c r="A353" s="70" t="s">
        <v>2559</v>
      </c>
      <c r="B353" s="83" t="s">
        <v>1209</v>
      </c>
      <c r="C353" s="158">
        <v>9.3130269999999999</v>
      </c>
      <c r="D353" s="204">
        <v>4</v>
      </c>
      <c r="E353" s="62"/>
      <c r="F353" s="92">
        <f>IF($C$366=0,"",IF(C353="[for completion]","",IF(C353="","",C353/$C$366)))</f>
        <v>1.796962110666308E-3</v>
      </c>
      <c r="G353" s="92">
        <f>IF($D$366=0,"",IF(D353="[for completion]","",IF(D353="","",D353/$D$366)))</f>
        <v>2.0898641588296763E-3</v>
      </c>
    </row>
    <row r="354" spans="1:7" x14ac:dyDescent="0.25">
      <c r="A354" s="70" t="s">
        <v>2560</v>
      </c>
      <c r="B354" s="83" t="s">
        <v>1211</v>
      </c>
      <c r="C354" s="158">
        <v>11.43520992</v>
      </c>
      <c r="D354" s="204">
        <v>3</v>
      </c>
      <c r="E354" s="62"/>
      <c r="F354" s="92">
        <f t="shared" ref="F354:F365" si="12">IF($C$366=0,"",IF(C354="[for completion]","",IF(C354="","",C354/$C$366)))</f>
        <v>2.2064403929845265E-3</v>
      </c>
      <c r="G354" s="92">
        <f t="shared" ref="G354:G365" si="13">IF($D$366=0,"",IF(D354="[for completion]","",IF(D354="","",D354/$D$366)))</f>
        <v>1.567398119122257E-3</v>
      </c>
    </row>
    <row r="355" spans="1:7" x14ac:dyDescent="0.25">
      <c r="A355" s="70" t="s">
        <v>2561</v>
      </c>
      <c r="B355" s="83" t="s">
        <v>1213</v>
      </c>
      <c r="C355" s="158">
        <v>30.880562119999997</v>
      </c>
      <c r="D355" s="204">
        <v>8</v>
      </c>
      <c r="E355" s="62"/>
      <c r="F355" s="92">
        <f t="shared" si="12"/>
        <v>5.9584493941354658E-3</v>
      </c>
      <c r="G355" s="92">
        <f t="shared" si="13"/>
        <v>4.1797283176593526E-3</v>
      </c>
    </row>
    <row r="356" spans="1:7" x14ac:dyDescent="0.25">
      <c r="A356" s="70" t="s">
        <v>2562</v>
      </c>
      <c r="B356" s="83" t="s">
        <v>1215</v>
      </c>
      <c r="C356" s="158">
        <v>22.672374569999999</v>
      </c>
      <c r="D356" s="204">
        <v>6</v>
      </c>
      <c r="E356" s="62"/>
      <c r="F356" s="92">
        <f t="shared" si="12"/>
        <v>4.3746676629547333E-3</v>
      </c>
      <c r="G356" s="92">
        <f t="shared" si="13"/>
        <v>3.134796238244514E-3</v>
      </c>
    </row>
    <row r="357" spans="1:7" x14ac:dyDescent="0.25">
      <c r="A357" s="70" t="s">
        <v>2563</v>
      </c>
      <c r="B357" s="83" t="s">
        <v>1217</v>
      </c>
      <c r="C357" s="158">
        <v>38.450319649999997</v>
      </c>
      <c r="D357" s="204">
        <v>8</v>
      </c>
      <c r="E357" s="62"/>
      <c r="F357" s="92">
        <f t="shared" si="12"/>
        <v>7.4190451240029919E-3</v>
      </c>
      <c r="G357" s="92">
        <f t="shared" si="13"/>
        <v>4.1797283176593526E-3</v>
      </c>
    </row>
    <row r="358" spans="1:7" x14ac:dyDescent="0.25">
      <c r="A358" s="70" t="s">
        <v>2564</v>
      </c>
      <c r="B358" s="83" t="s">
        <v>1219</v>
      </c>
      <c r="C358" s="158">
        <v>15.228736909999999</v>
      </c>
      <c r="D358" s="204">
        <v>7</v>
      </c>
      <c r="E358" s="62"/>
      <c r="F358" s="92">
        <f t="shared" si="12"/>
        <v>2.9384069455157284E-3</v>
      </c>
      <c r="G358" s="92">
        <f t="shared" si="13"/>
        <v>3.6572622779519333E-3</v>
      </c>
    </row>
    <row r="359" spans="1:7" x14ac:dyDescent="0.25">
      <c r="A359" s="70" t="s">
        <v>2565</v>
      </c>
      <c r="B359" s="83" t="s">
        <v>1221</v>
      </c>
      <c r="C359" s="158">
        <v>25.014731400000002</v>
      </c>
      <c r="D359" s="204">
        <v>11</v>
      </c>
      <c r="E359" s="62"/>
      <c r="F359" s="92">
        <f t="shared" si="12"/>
        <v>4.8266288215737781E-3</v>
      </c>
      <c r="G359" s="92">
        <f t="shared" si="13"/>
        <v>5.7471264367816091E-3</v>
      </c>
    </row>
    <row r="360" spans="1:7" x14ac:dyDescent="0.25">
      <c r="A360" s="70" t="s">
        <v>2566</v>
      </c>
      <c r="B360" s="83" t="s">
        <v>1223</v>
      </c>
      <c r="C360" s="158">
        <v>205.27061102000005</v>
      </c>
      <c r="D360" s="204">
        <v>84</v>
      </c>
      <c r="E360" s="62"/>
      <c r="F360" s="92">
        <f t="shared" si="12"/>
        <v>3.9607263077435728E-2</v>
      </c>
      <c r="G360" s="92">
        <f t="shared" si="13"/>
        <v>4.3887147335423198E-2</v>
      </c>
    </row>
    <row r="361" spans="1:7" x14ac:dyDescent="0.25">
      <c r="A361" s="70" t="s">
        <v>2567</v>
      </c>
      <c r="B361" s="83" t="s">
        <v>1225</v>
      </c>
      <c r="C361" s="158">
        <v>308.21208192999995</v>
      </c>
      <c r="D361" s="76">
        <v>116</v>
      </c>
      <c r="E361" s="62"/>
      <c r="F361" s="92">
        <f t="shared" si="12"/>
        <v>5.9469969675572699E-2</v>
      </c>
      <c r="G361" s="92">
        <f t="shared" si="13"/>
        <v>6.0606060606060608E-2</v>
      </c>
    </row>
    <row r="362" spans="1:7" x14ac:dyDescent="0.25">
      <c r="A362" s="70" t="s">
        <v>2568</v>
      </c>
      <c r="B362" s="70" t="s">
        <v>1227</v>
      </c>
      <c r="C362" s="158">
        <v>1482.5197150500003</v>
      </c>
      <c r="D362" s="76">
        <v>601</v>
      </c>
      <c r="F362" s="92">
        <f t="shared" si="12"/>
        <v>0.28605433617455012</v>
      </c>
      <c r="G362" s="92">
        <f t="shared" si="13"/>
        <v>0.31400208986415884</v>
      </c>
    </row>
    <row r="363" spans="1:7" x14ac:dyDescent="0.25">
      <c r="A363" s="70" t="s">
        <v>2569</v>
      </c>
      <c r="B363" s="70" t="s">
        <v>1229</v>
      </c>
      <c r="C363" s="158">
        <v>1297.8209501200008</v>
      </c>
      <c r="D363" s="76">
        <v>490</v>
      </c>
      <c r="F363" s="92">
        <f t="shared" si="12"/>
        <v>0.25041644073345753</v>
      </c>
      <c r="G363" s="92">
        <f t="shared" si="13"/>
        <v>0.2560083594566353</v>
      </c>
    </row>
    <row r="364" spans="1:7" x14ac:dyDescent="0.25">
      <c r="A364" s="70" t="s">
        <v>2570</v>
      </c>
      <c r="B364" s="83" t="s">
        <v>1231</v>
      </c>
      <c r="C364" s="158">
        <v>1726.0932612599997</v>
      </c>
      <c r="D364" s="76">
        <v>573</v>
      </c>
      <c r="E364" s="62"/>
      <c r="F364" s="92">
        <f t="shared" si="12"/>
        <v>0.33305220632997845</v>
      </c>
      <c r="G364" s="92">
        <f t="shared" si="13"/>
        <v>0.29937304075235111</v>
      </c>
    </row>
    <row r="365" spans="1:7" x14ac:dyDescent="0.25">
      <c r="A365" s="70" t="s">
        <v>2571</v>
      </c>
      <c r="B365" s="70" t="s">
        <v>1179</v>
      </c>
      <c r="C365" s="158">
        <v>9.7391520399999987</v>
      </c>
      <c r="D365" s="204">
        <v>3</v>
      </c>
      <c r="E365" s="62"/>
      <c r="F365" s="92">
        <f t="shared" si="12"/>
        <v>1.8791835571719568E-3</v>
      </c>
      <c r="G365" s="92">
        <f t="shared" si="13"/>
        <v>1.567398119122257E-3</v>
      </c>
    </row>
    <row r="366" spans="1:7" x14ac:dyDescent="0.25">
      <c r="A366" s="70" t="s">
        <v>2572</v>
      </c>
      <c r="B366" s="83" t="s">
        <v>316</v>
      </c>
      <c r="C366" s="110">
        <f>SUM(C353:C365)</f>
        <v>5182.6507329900005</v>
      </c>
      <c r="D366" s="139">
        <f>SUM(D353:D365)</f>
        <v>1914</v>
      </c>
      <c r="E366" s="62"/>
      <c r="F366" s="135">
        <f>SUM(F353:F365)</f>
        <v>1</v>
      </c>
      <c r="G366" s="135">
        <f>SUM(G353:G365)</f>
        <v>1</v>
      </c>
    </row>
    <row r="367" spans="1:7" x14ac:dyDescent="0.25">
      <c r="A367" s="70" t="s">
        <v>2573</v>
      </c>
      <c r="B367" s="74"/>
      <c r="C367" s="158"/>
      <c r="D367" s="204"/>
      <c r="E367" s="62"/>
      <c r="F367" s="137" t="str">
        <f>IF($C$349=0,"",IF(C367="[for completion]","",IF(C367="","",C367/$C$349)))</f>
        <v/>
      </c>
      <c r="G367" s="137" t="str">
        <f>IF($D$349=0,"",IF(D367="[for completion]","",IF(D367="","",D367/$D$349)))</f>
        <v/>
      </c>
    </row>
    <row r="368" spans="1:7" x14ac:dyDescent="0.25">
      <c r="A368" s="70" t="s">
        <v>2574</v>
      </c>
      <c r="B368" s="74"/>
      <c r="C368" s="158"/>
      <c r="D368" s="204"/>
      <c r="E368" s="62"/>
      <c r="F368" s="137"/>
      <c r="G368" s="137"/>
    </row>
    <row r="369" spans="1:7" x14ac:dyDescent="0.25">
      <c r="A369" s="70" t="s">
        <v>2575</v>
      </c>
      <c r="B369" s="74"/>
      <c r="C369" s="158"/>
      <c r="D369" s="204"/>
      <c r="E369" s="62"/>
      <c r="F369" s="137"/>
      <c r="G369" s="137"/>
    </row>
    <row r="370" spans="1:7" x14ac:dyDescent="0.25">
      <c r="A370" s="70" t="s">
        <v>2576</v>
      </c>
      <c r="B370" s="74"/>
      <c r="C370" s="158"/>
      <c r="D370" s="204"/>
      <c r="E370" s="62"/>
      <c r="F370" s="137"/>
      <c r="G370" s="137"/>
    </row>
    <row r="371" spans="1:7" x14ac:dyDescent="0.25">
      <c r="A371" s="70" t="s">
        <v>2577</v>
      </c>
      <c r="B371" s="74"/>
      <c r="C371" s="158"/>
      <c r="D371" s="204"/>
      <c r="E371" s="62"/>
      <c r="F371" s="137"/>
      <c r="G371" s="137"/>
    </row>
    <row r="372" spans="1:7" x14ac:dyDescent="0.25">
      <c r="A372" s="70" t="s">
        <v>2578</v>
      </c>
      <c r="B372" s="74"/>
      <c r="C372" s="158"/>
      <c r="D372" s="204"/>
      <c r="E372" s="62"/>
      <c r="F372" s="137"/>
      <c r="G372" s="137"/>
    </row>
    <row r="373" spans="1:7" x14ac:dyDescent="0.25">
      <c r="A373" s="70" t="s">
        <v>2579</v>
      </c>
      <c r="B373" s="74"/>
      <c r="C373" s="158"/>
      <c r="D373" s="204"/>
      <c r="E373" s="62"/>
      <c r="F373" s="137"/>
      <c r="G373" s="137"/>
    </row>
    <row r="374" spans="1:7" x14ac:dyDescent="0.25">
      <c r="A374" s="70" t="s">
        <v>2580</v>
      </c>
      <c r="B374" s="74"/>
      <c r="C374" s="52"/>
      <c r="D374" s="138"/>
      <c r="E374" s="62"/>
      <c r="F374" s="206"/>
      <c r="G374" s="206"/>
    </row>
    <row r="375" spans="1:7" x14ac:dyDescent="0.25">
      <c r="A375" s="70" t="s">
        <v>2581</v>
      </c>
      <c r="B375" s="74"/>
      <c r="C375" s="57"/>
      <c r="D375" s="57"/>
      <c r="E375" s="62"/>
      <c r="F375" s="62"/>
      <c r="G375" s="62"/>
    </row>
    <row r="376" spans="1:7" x14ac:dyDescent="0.25">
      <c r="A376" s="70" t="s">
        <v>2582</v>
      </c>
      <c r="B376" s="74"/>
      <c r="C376" s="57"/>
      <c r="D376" s="57"/>
      <c r="E376" s="62"/>
      <c r="F376" s="62"/>
      <c r="G376" s="62"/>
    </row>
    <row r="377" spans="1:7" x14ac:dyDescent="0.25">
      <c r="A377" s="79"/>
      <c r="B377" s="79" t="s">
        <v>2583</v>
      </c>
      <c r="C377" s="79" t="s">
        <v>276</v>
      </c>
      <c r="D377" s="79" t="s">
        <v>1152</v>
      </c>
      <c r="E377" s="79"/>
      <c r="F377" s="79" t="s">
        <v>799</v>
      </c>
      <c r="G377" s="79" t="s">
        <v>2558</v>
      </c>
    </row>
    <row r="378" spans="1:7" x14ac:dyDescent="0.25">
      <c r="A378" s="70" t="s">
        <v>2584</v>
      </c>
      <c r="B378" s="83" t="s">
        <v>1246</v>
      </c>
      <c r="C378" s="158">
        <v>2754.5053343700001</v>
      </c>
      <c r="D378" s="204">
        <v>802</v>
      </c>
      <c r="E378" s="62"/>
      <c r="F378" s="92">
        <f t="shared" ref="F378:F384" si="14">IF($C$385=0,"",IF(C378="[for completion]","",IF(C378="","",C378/$C$385)))</f>
        <v>0.53148581223818203</v>
      </c>
      <c r="G378" s="92">
        <f>IF($D$385=0,"",IF(D378="[for completion]","",IF(D378="","",D378/$D$385)))</f>
        <v>0.41901776384535006</v>
      </c>
    </row>
    <row r="379" spans="1:7" x14ac:dyDescent="0.25">
      <c r="A379" s="70" t="s">
        <v>2585</v>
      </c>
      <c r="B379" s="157" t="s">
        <v>1248</v>
      </c>
      <c r="C379" s="158">
        <v>1306.1783621700006</v>
      </c>
      <c r="D379" s="204">
        <v>685</v>
      </c>
      <c r="E379" s="62"/>
      <c r="F379" s="92">
        <f t="shared" si="14"/>
        <v>0.25202901554904383</v>
      </c>
      <c r="G379" s="92">
        <f t="shared" ref="G379:G384" si="15">IF($D$385=0,"",IF(D379="[for completion]","",IF(D379="","",D379/$D$385)))</f>
        <v>0.35788923719958204</v>
      </c>
    </row>
    <row r="380" spans="1:7" x14ac:dyDescent="0.25">
      <c r="A380" s="70" t="s">
        <v>2586</v>
      </c>
      <c r="B380" s="83" t="s">
        <v>1250</v>
      </c>
      <c r="C380" s="158">
        <v>0</v>
      </c>
      <c r="D380" s="204">
        <v>0</v>
      </c>
      <c r="E380" s="62"/>
      <c r="F380" s="92">
        <f t="shared" si="14"/>
        <v>0</v>
      </c>
      <c r="G380" s="92">
        <f t="shared" si="15"/>
        <v>0</v>
      </c>
    </row>
    <row r="381" spans="1:7" x14ac:dyDescent="0.25">
      <c r="A381" s="70" t="s">
        <v>2587</v>
      </c>
      <c r="B381" s="83" t="s">
        <v>1252</v>
      </c>
      <c r="C381" s="158">
        <v>1062.4465146799998</v>
      </c>
      <c r="D381" s="204">
        <v>391</v>
      </c>
      <c r="E381" s="62"/>
      <c r="F381" s="92">
        <f t="shared" si="14"/>
        <v>0.20500060093130137</v>
      </c>
      <c r="G381" s="92">
        <f t="shared" si="15"/>
        <v>0.20428422152560083</v>
      </c>
    </row>
    <row r="382" spans="1:7" x14ac:dyDescent="0.25">
      <c r="A382" s="70" t="s">
        <v>2588</v>
      </c>
      <c r="B382" s="83" t="s">
        <v>1254</v>
      </c>
      <c r="C382" s="158">
        <v>0</v>
      </c>
      <c r="D382" s="204">
        <v>0</v>
      </c>
      <c r="E382" s="62"/>
      <c r="F382" s="92">
        <f t="shared" si="14"/>
        <v>0</v>
      </c>
      <c r="G382" s="92">
        <f t="shared" si="15"/>
        <v>0</v>
      </c>
    </row>
    <row r="383" spans="1:7" x14ac:dyDescent="0.25">
      <c r="A383" s="70" t="s">
        <v>2589</v>
      </c>
      <c r="B383" s="83" t="s">
        <v>1256</v>
      </c>
      <c r="C383" s="158">
        <v>0</v>
      </c>
      <c r="D383" s="204">
        <v>0</v>
      </c>
      <c r="E383" s="62"/>
      <c r="F383" s="92">
        <f t="shared" si="14"/>
        <v>0</v>
      </c>
      <c r="G383" s="92">
        <f t="shared" si="15"/>
        <v>0</v>
      </c>
    </row>
    <row r="384" spans="1:7" x14ac:dyDescent="0.25">
      <c r="A384" s="70" t="s">
        <v>2590</v>
      </c>
      <c r="B384" s="83" t="s">
        <v>676</v>
      </c>
      <c r="C384" s="158">
        <v>59.520521769999995</v>
      </c>
      <c r="D384" s="204">
        <v>36</v>
      </c>
      <c r="E384" s="62"/>
      <c r="F384" s="92">
        <f t="shared" si="14"/>
        <v>1.148457128147262E-2</v>
      </c>
      <c r="G384" s="92">
        <f t="shared" si="15"/>
        <v>1.8808777429467086E-2</v>
      </c>
    </row>
    <row r="385" spans="1:7" x14ac:dyDescent="0.25">
      <c r="A385" s="70" t="s">
        <v>2591</v>
      </c>
      <c r="B385" s="83" t="s">
        <v>316</v>
      </c>
      <c r="C385" s="110">
        <f>SUM(C378:C384)</f>
        <v>5182.6507329900014</v>
      </c>
      <c r="D385" s="139">
        <f>SUM(D378:D384)</f>
        <v>1914</v>
      </c>
      <c r="E385" s="62"/>
      <c r="F385" s="155">
        <f>SUM(F378:F384)</f>
        <v>0.99999999999999989</v>
      </c>
      <c r="G385" s="155">
        <f>SUM(G378:G384)</f>
        <v>1.0000000000000002</v>
      </c>
    </row>
    <row r="386" spans="1:7" x14ac:dyDescent="0.25">
      <c r="A386" s="70" t="s">
        <v>2592</v>
      </c>
      <c r="B386" s="74"/>
      <c r="C386" s="57"/>
      <c r="D386" s="57"/>
      <c r="E386" s="62"/>
      <c r="F386" s="62"/>
      <c r="G386" s="62"/>
    </row>
    <row r="387" spans="1:7" x14ac:dyDescent="0.25">
      <c r="A387" s="79"/>
      <c r="B387" s="79" t="s">
        <v>2593</v>
      </c>
      <c r="C387" s="79" t="s">
        <v>276</v>
      </c>
      <c r="D387" s="79" t="s">
        <v>1152</v>
      </c>
      <c r="E387" s="79"/>
      <c r="F387" s="79" t="s">
        <v>799</v>
      </c>
      <c r="G387" s="79" t="s">
        <v>2558</v>
      </c>
    </row>
    <row r="388" spans="1:7" x14ac:dyDescent="0.25">
      <c r="A388" s="70" t="s">
        <v>2594</v>
      </c>
      <c r="B388" s="83" t="s">
        <v>1262</v>
      </c>
      <c r="C388" s="158"/>
      <c r="D388" s="204"/>
      <c r="E388" s="62"/>
      <c r="F388" s="92" t="str">
        <f>IF($C$392=0,"",IF(C388="[for completion]","",IF(C388="","",C388/$C$392)))</f>
        <v/>
      </c>
      <c r="G388" s="92" t="str">
        <f>IF($D$392=0,"",IF(D388="[for completion]","",IF(D388="","",D388/$D$392)))</f>
        <v/>
      </c>
    </row>
    <row r="389" spans="1:7" x14ac:dyDescent="0.25">
      <c r="A389" s="70" t="s">
        <v>2595</v>
      </c>
      <c r="B389" s="157" t="s">
        <v>1517</v>
      </c>
      <c r="C389" s="158">
        <f>C366-C388</f>
        <v>5182.6507329900005</v>
      </c>
      <c r="D389" s="204">
        <f>D366-D388</f>
        <v>1914</v>
      </c>
      <c r="E389" s="62"/>
      <c r="F389" s="92">
        <f>IF($C$392=0,"",IF(C389="[for completion]","",IF(C389="","",C389/$C$392)))</f>
        <v>1</v>
      </c>
      <c r="G389" s="92">
        <f>IF($D$392=0,"",IF(D389="[for completion]","",IF(D389="","",D389/$D$392)))</f>
        <v>1</v>
      </c>
    </row>
    <row r="390" spans="1:7" x14ac:dyDescent="0.25">
      <c r="A390" s="70" t="s">
        <v>2596</v>
      </c>
      <c r="B390" s="83" t="s">
        <v>676</v>
      </c>
      <c r="C390" s="158"/>
      <c r="D390" s="204"/>
      <c r="E390" s="62"/>
      <c r="F390" s="92" t="str">
        <f>IF($C$392=0,"",IF(C390="[for completion]","",IF(C390="","",C390/$C$392)))</f>
        <v/>
      </c>
      <c r="G390" s="92" t="str">
        <f>IF($D$392=0,"",IF(D390="[for completion]","",IF(D390="","",D390/$D$392)))</f>
        <v/>
      </c>
    </row>
    <row r="391" spans="1:7" x14ac:dyDescent="0.25">
      <c r="A391" s="70" t="s">
        <v>2597</v>
      </c>
      <c r="B391" s="70" t="s">
        <v>1179</v>
      </c>
      <c r="C391" s="158"/>
      <c r="D391" s="204"/>
      <c r="E391" s="62"/>
      <c r="F391" s="92" t="str">
        <f>IF($C$392=0,"",IF(C391="[for completion]","",IF(C391="","",C391/$C$392)))</f>
        <v/>
      </c>
      <c r="G391" s="92" t="str">
        <f>IF($D$392=0,"",IF(D391="[for completion]","",IF(D391="","",D391/$D$392)))</f>
        <v/>
      </c>
    </row>
    <row r="392" spans="1:7" x14ac:dyDescent="0.25">
      <c r="A392" s="70" t="s">
        <v>2598</v>
      </c>
      <c r="B392" s="83" t="s">
        <v>316</v>
      </c>
      <c r="C392" s="110">
        <f>SUM(C388:C391)</f>
        <v>5182.6507329900005</v>
      </c>
      <c r="D392" s="139">
        <f>SUM(D388:D391)</f>
        <v>1914</v>
      </c>
      <c r="E392" s="62"/>
      <c r="F392" s="155">
        <f>SUM(F388:F391)</f>
        <v>1</v>
      </c>
      <c r="G392" s="155">
        <f>SUM(G388:G391)</f>
        <v>1</v>
      </c>
    </row>
    <row r="393" spans="1:7" x14ac:dyDescent="0.25">
      <c r="A393" s="70" t="s">
        <v>2599</v>
      </c>
      <c r="B393" s="57"/>
      <c r="C393" s="140"/>
      <c r="D393" s="57"/>
      <c r="E393" s="54"/>
      <c r="F393" s="54"/>
      <c r="G393" s="54"/>
    </row>
    <row r="394" spans="1:7" x14ac:dyDescent="0.25">
      <c r="A394" s="79"/>
      <c r="B394" s="79" t="s">
        <v>2600</v>
      </c>
      <c r="C394" s="79" t="s">
        <v>1270</v>
      </c>
      <c r="D394" s="79" t="s">
        <v>1271</v>
      </c>
      <c r="E394" s="79"/>
      <c r="F394" s="79" t="s">
        <v>1272</v>
      </c>
      <c r="G394" s="79" t="s">
        <v>1273</v>
      </c>
    </row>
    <row r="395" spans="1:7" x14ac:dyDescent="0.25">
      <c r="A395" s="70" t="s">
        <v>2601</v>
      </c>
      <c r="B395" s="83" t="s">
        <v>1246</v>
      </c>
      <c r="C395" s="158" t="s">
        <v>2065</v>
      </c>
      <c r="D395" s="158" t="s">
        <v>2065</v>
      </c>
      <c r="E395" s="160"/>
      <c r="F395" s="158" t="s">
        <v>2065</v>
      </c>
      <c r="G395" s="158" t="s">
        <v>2065</v>
      </c>
    </row>
    <row r="396" spans="1:7" x14ac:dyDescent="0.25">
      <c r="A396" s="70" t="s">
        <v>2602</v>
      </c>
      <c r="B396" s="157" t="s">
        <v>1248</v>
      </c>
      <c r="C396" s="158" t="s">
        <v>2065</v>
      </c>
      <c r="D396" s="158" t="s">
        <v>2065</v>
      </c>
      <c r="E396" s="160"/>
      <c r="F396" s="158" t="s">
        <v>2065</v>
      </c>
      <c r="G396" s="158" t="s">
        <v>2065</v>
      </c>
    </row>
    <row r="397" spans="1:7" x14ac:dyDescent="0.25">
      <c r="A397" s="70" t="s">
        <v>2603</v>
      </c>
      <c r="B397" s="83" t="s">
        <v>1250</v>
      </c>
      <c r="C397" s="158" t="s">
        <v>2065</v>
      </c>
      <c r="D397" s="158" t="s">
        <v>2065</v>
      </c>
      <c r="E397" s="160"/>
      <c r="F397" s="158" t="s">
        <v>2065</v>
      </c>
      <c r="G397" s="158" t="s">
        <v>2065</v>
      </c>
    </row>
    <row r="398" spans="1:7" x14ac:dyDescent="0.25">
      <c r="A398" s="70" t="s">
        <v>2604</v>
      </c>
      <c r="B398" s="83" t="s">
        <v>1252</v>
      </c>
      <c r="C398" s="158" t="s">
        <v>2065</v>
      </c>
      <c r="D398" s="158" t="s">
        <v>2065</v>
      </c>
      <c r="E398" s="160"/>
      <c r="F398" s="158" t="s">
        <v>2065</v>
      </c>
      <c r="G398" s="158" t="s">
        <v>2065</v>
      </c>
    </row>
    <row r="399" spans="1:7" x14ac:dyDescent="0.25">
      <c r="A399" s="70" t="s">
        <v>2605</v>
      </c>
      <c r="B399" s="83" t="s">
        <v>1254</v>
      </c>
      <c r="C399" s="158" t="s">
        <v>2065</v>
      </c>
      <c r="D399" s="158" t="s">
        <v>2065</v>
      </c>
      <c r="E399" s="160"/>
      <c r="F399" s="158" t="s">
        <v>2065</v>
      </c>
      <c r="G399" s="158" t="s">
        <v>2065</v>
      </c>
    </row>
    <row r="400" spans="1:7" x14ac:dyDescent="0.25">
      <c r="A400" s="70" t="s">
        <v>2606</v>
      </c>
      <c r="B400" s="83" t="s">
        <v>1256</v>
      </c>
      <c r="C400" s="158" t="s">
        <v>2065</v>
      </c>
      <c r="D400" s="158" t="s">
        <v>2065</v>
      </c>
      <c r="E400" s="160"/>
      <c r="F400" s="158" t="s">
        <v>2065</v>
      </c>
      <c r="G400" s="158" t="s">
        <v>2065</v>
      </c>
    </row>
    <row r="401" spans="1:7" x14ac:dyDescent="0.25">
      <c r="A401" s="70" t="s">
        <v>2607</v>
      </c>
      <c r="B401" s="83" t="s">
        <v>676</v>
      </c>
      <c r="C401" s="158" t="s">
        <v>2065</v>
      </c>
      <c r="D401" s="158" t="s">
        <v>2065</v>
      </c>
      <c r="E401" s="160"/>
      <c r="F401" s="158" t="s">
        <v>2065</v>
      </c>
      <c r="G401" s="158" t="s">
        <v>2065</v>
      </c>
    </row>
    <row r="402" spans="1:7" x14ac:dyDescent="0.25">
      <c r="A402" s="70" t="s">
        <v>2608</v>
      </c>
      <c r="B402" s="83" t="s">
        <v>316</v>
      </c>
      <c r="C402" s="110">
        <f>SUM(C395:C401)</f>
        <v>0</v>
      </c>
      <c r="D402" s="110">
        <f>SUM(D395:D401)</f>
        <v>0</v>
      </c>
      <c r="E402" s="54"/>
      <c r="F402" s="57"/>
      <c r="G402" s="92" t="str">
        <f>IF($D$413=0,"",IF(#REF!="[for completion]","",IF(#REF!="","",#REF!/$D$413)))</f>
        <v/>
      </c>
    </row>
    <row r="403" spans="1:7" x14ac:dyDescent="0.25">
      <c r="A403" s="70" t="s">
        <v>2609</v>
      </c>
      <c r="B403" s="70" t="s">
        <v>1283</v>
      </c>
      <c r="C403" s="57"/>
      <c r="D403" s="57"/>
      <c r="E403" s="57"/>
      <c r="F403" s="158" t="s">
        <v>2065</v>
      </c>
      <c r="G403" s="92" t="str">
        <f>IF($D$413=0,"",IF(D402="[for completion]","",IF(D402="","",D402/$D$413)))</f>
        <v/>
      </c>
    </row>
    <row r="404" spans="1:7" x14ac:dyDescent="0.25">
      <c r="A404" s="70" t="s">
        <v>2610</v>
      </c>
      <c r="G404" s="137" t="str">
        <f>IF($D$413=0,"",IF(D403="[for completion]","",IF(D403="","",D403/$D$413)))</f>
        <v/>
      </c>
    </row>
    <row r="405" spans="1:7" x14ac:dyDescent="0.25">
      <c r="A405" s="70" t="s">
        <v>2611</v>
      </c>
      <c r="B405" s="179"/>
      <c r="C405" s="57"/>
      <c r="D405" s="57"/>
      <c r="E405" s="54"/>
      <c r="F405" s="137"/>
      <c r="G405" s="137"/>
    </row>
    <row r="406" spans="1:7" x14ac:dyDescent="0.25">
      <c r="A406" s="70" t="s">
        <v>2612</v>
      </c>
      <c r="B406" s="179"/>
      <c r="C406" s="57"/>
      <c r="D406" s="57"/>
      <c r="E406" s="54"/>
      <c r="F406" s="137"/>
      <c r="G406" s="137"/>
    </row>
    <row r="407" spans="1:7" x14ac:dyDescent="0.25">
      <c r="A407" s="70" t="s">
        <v>2613</v>
      </c>
      <c r="B407" s="179"/>
      <c r="C407" s="57"/>
      <c r="D407" s="57"/>
      <c r="E407" s="54"/>
      <c r="F407" s="137"/>
      <c r="G407" s="137"/>
    </row>
    <row r="408" spans="1:7" x14ac:dyDescent="0.25">
      <c r="A408" s="70" t="s">
        <v>2614</v>
      </c>
      <c r="B408" s="179"/>
      <c r="C408" s="57"/>
      <c r="D408" s="57"/>
      <c r="E408" s="54"/>
      <c r="F408" s="137"/>
      <c r="G408" s="137"/>
    </row>
    <row r="409" spans="1:7" x14ac:dyDescent="0.25">
      <c r="A409" s="70" t="s">
        <v>2615</v>
      </c>
      <c r="B409" s="179"/>
      <c r="C409" s="57"/>
      <c r="D409" s="57"/>
      <c r="E409" s="54"/>
      <c r="F409" s="137"/>
      <c r="G409" s="137"/>
    </row>
    <row r="410" spans="1:7" x14ac:dyDescent="0.25">
      <c r="A410" s="70" t="s">
        <v>2616</v>
      </c>
      <c r="B410" s="179"/>
      <c r="C410" s="57"/>
      <c r="D410" s="57"/>
      <c r="E410" s="54"/>
      <c r="F410" s="137"/>
      <c r="G410" s="137"/>
    </row>
    <row r="411" spans="1:7" x14ac:dyDescent="0.25">
      <c r="A411" s="70" t="s">
        <v>2617</v>
      </c>
      <c r="B411" s="179"/>
      <c r="C411" s="57"/>
      <c r="D411" s="57"/>
      <c r="E411" s="54"/>
      <c r="F411" s="137"/>
      <c r="G411" s="137"/>
    </row>
    <row r="412" spans="1:7" x14ac:dyDescent="0.25">
      <c r="A412" s="70" t="s">
        <v>2618</v>
      </c>
      <c r="B412" s="74"/>
      <c r="C412" s="57"/>
      <c r="D412" s="57"/>
      <c r="E412" s="54"/>
      <c r="F412" s="137"/>
      <c r="G412" s="137"/>
    </row>
    <row r="413" spans="1:7" x14ac:dyDescent="0.25">
      <c r="A413" s="70" t="s">
        <v>2619</v>
      </c>
      <c r="B413" s="74"/>
      <c r="C413" s="52"/>
      <c r="D413" s="57"/>
      <c r="E413" s="54"/>
      <c r="F413" s="207"/>
      <c r="G413" s="207"/>
    </row>
    <row r="414" spans="1:7" x14ac:dyDescent="0.25">
      <c r="A414" s="70" t="s">
        <v>2620</v>
      </c>
      <c r="B414" s="57"/>
      <c r="C414" s="87"/>
      <c r="D414" s="57"/>
      <c r="E414" s="54"/>
      <c r="F414" s="54"/>
      <c r="G414" s="54"/>
    </row>
    <row r="415" spans="1:7" x14ac:dyDescent="0.25">
      <c r="A415" s="70" t="s">
        <v>2621</v>
      </c>
      <c r="B415" s="57"/>
      <c r="C415" s="87"/>
      <c r="D415" s="57"/>
      <c r="E415" s="54"/>
      <c r="F415" s="54"/>
      <c r="G415" s="54"/>
    </row>
    <row r="416" spans="1:7" x14ac:dyDescent="0.25">
      <c r="A416" s="70" t="s">
        <v>2622</v>
      </c>
      <c r="B416" s="57"/>
      <c r="C416" s="87"/>
      <c r="D416" s="57"/>
      <c r="E416" s="54"/>
      <c r="F416" s="54"/>
      <c r="G416" s="54"/>
    </row>
    <row r="417" spans="1:7" x14ac:dyDescent="0.25">
      <c r="A417" s="70" t="s">
        <v>2623</v>
      </c>
      <c r="B417" s="57"/>
      <c r="C417" s="87"/>
      <c r="D417" s="57"/>
      <c r="E417" s="54"/>
      <c r="F417" s="54"/>
      <c r="G417" s="54"/>
    </row>
    <row r="418" spans="1:7" x14ac:dyDescent="0.25">
      <c r="A418" s="70" t="s">
        <v>2624</v>
      </c>
      <c r="B418" s="57"/>
      <c r="C418" s="87"/>
      <c r="D418" s="57"/>
      <c r="E418" s="54"/>
      <c r="F418" s="54"/>
      <c r="G418" s="54"/>
    </row>
    <row r="419" spans="1:7" x14ac:dyDescent="0.25">
      <c r="A419" s="70" t="s">
        <v>2625</v>
      </c>
      <c r="B419" s="57"/>
      <c r="C419" s="87"/>
      <c r="D419" s="57"/>
      <c r="E419" s="54"/>
      <c r="F419" s="54"/>
      <c r="G419" s="54"/>
    </row>
    <row r="420" spans="1:7" x14ac:dyDescent="0.25">
      <c r="A420" s="70" t="s">
        <v>2626</v>
      </c>
      <c r="B420" s="57"/>
      <c r="C420" s="87"/>
      <c r="D420" s="57"/>
      <c r="E420" s="54"/>
      <c r="F420" s="54"/>
      <c r="G420" s="54"/>
    </row>
    <row r="421" spans="1:7" x14ac:dyDescent="0.25">
      <c r="A421" s="70" t="s">
        <v>2627</v>
      </c>
      <c r="B421" s="57"/>
      <c r="C421" s="87"/>
      <c r="D421" s="57"/>
      <c r="E421" s="54"/>
      <c r="F421" s="54"/>
      <c r="G421" s="54"/>
    </row>
    <row r="422" spans="1:7" x14ac:dyDescent="0.25">
      <c r="A422" s="70" t="s">
        <v>2628</v>
      </c>
      <c r="B422" s="57"/>
      <c r="C422" s="87"/>
      <c r="D422" s="57"/>
      <c r="E422" s="54"/>
      <c r="F422" s="54"/>
      <c r="G422" s="54"/>
    </row>
    <row r="423" spans="1:7" x14ac:dyDescent="0.25">
      <c r="A423" s="70" t="s">
        <v>2629</v>
      </c>
      <c r="B423" s="57"/>
      <c r="C423" s="87"/>
      <c r="D423" s="57"/>
      <c r="E423" s="54"/>
      <c r="F423" s="54"/>
      <c r="G423" s="54"/>
    </row>
    <row r="424" spans="1:7" x14ac:dyDescent="0.25">
      <c r="A424" s="70" t="s">
        <v>2630</v>
      </c>
      <c r="B424" s="57"/>
      <c r="C424" s="87"/>
      <c r="D424" s="57"/>
      <c r="E424" s="54"/>
      <c r="F424" s="54"/>
      <c r="G424" s="54"/>
    </row>
    <row r="425" spans="1:7" x14ac:dyDescent="0.25">
      <c r="A425" s="70" t="s">
        <v>2631</v>
      </c>
      <c r="B425" s="57"/>
      <c r="C425" s="87"/>
      <c r="D425" s="57"/>
      <c r="E425" s="54"/>
      <c r="F425" s="54"/>
      <c r="G425" s="54"/>
    </row>
    <row r="426" spans="1:7" x14ac:dyDescent="0.25">
      <c r="A426" s="70" t="s">
        <v>2632</v>
      </c>
      <c r="B426" s="57"/>
      <c r="C426" s="87"/>
      <c r="D426" s="57"/>
      <c r="E426" s="54"/>
      <c r="F426" s="54"/>
      <c r="G426" s="54"/>
    </row>
    <row r="427" spans="1:7" x14ac:dyDescent="0.25">
      <c r="A427" s="70" t="s">
        <v>2633</v>
      </c>
      <c r="B427" s="57"/>
      <c r="C427" s="87"/>
      <c r="D427" s="57"/>
      <c r="E427" s="54"/>
      <c r="F427" s="54"/>
      <c r="G427" s="54"/>
    </row>
    <row r="428" spans="1:7" x14ac:dyDescent="0.25">
      <c r="A428" s="70" t="s">
        <v>2634</v>
      </c>
      <c r="B428" s="57"/>
      <c r="C428" s="87"/>
      <c r="D428" s="57"/>
      <c r="E428" s="54"/>
      <c r="F428" s="54"/>
      <c r="G428" s="54"/>
    </row>
    <row r="429" spans="1:7" x14ac:dyDescent="0.25">
      <c r="A429" s="70" t="s">
        <v>2635</v>
      </c>
      <c r="B429" s="57"/>
      <c r="C429" s="87"/>
      <c r="D429" s="57"/>
      <c r="E429" s="54"/>
      <c r="F429" s="54"/>
      <c r="G429" s="54"/>
    </row>
    <row r="430" spans="1:7" x14ac:dyDescent="0.25">
      <c r="A430" s="70" t="s">
        <v>2636</v>
      </c>
      <c r="B430" s="57"/>
      <c r="C430" s="87"/>
      <c r="D430" s="57"/>
      <c r="E430" s="54"/>
      <c r="F430" s="54"/>
      <c r="G430" s="54"/>
    </row>
    <row r="431" spans="1:7" x14ac:dyDescent="0.25">
      <c r="A431" s="70" t="s">
        <v>2637</v>
      </c>
      <c r="B431" s="57"/>
      <c r="C431" s="87"/>
      <c r="D431" s="57"/>
      <c r="E431" s="54"/>
      <c r="F431" s="54"/>
      <c r="G431" s="54"/>
    </row>
    <row r="432" spans="1:7" x14ac:dyDescent="0.25">
      <c r="A432" s="70" t="s">
        <v>2638</v>
      </c>
      <c r="B432" s="57"/>
      <c r="C432" s="87"/>
      <c r="D432" s="57"/>
      <c r="E432" s="54"/>
      <c r="F432" s="54"/>
      <c r="G432" s="54"/>
    </row>
    <row r="433" spans="1:7" x14ac:dyDescent="0.25">
      <c r="A433" s="70" t="s">
        <v>2639</v>
      </c>
      <c r="B433" s="57"/>
      <c r="C433" s="87"/>
      <c r="D433" s="57"/>
      <c r="E433" s="54"/>
      <c r="F433" s="54"/>
      <c r="G433" s="54"/>
    </row>
    <row r="434" spans="1:7" x14ac:dyDescent="0.25">
      <c r="A434" s="70" t="s">
        <v>2640</v>
      </c>
      <c r="B434" s="57"/>
      <c r="C434" s="87"/>
      <c r="D434" s="57"/>
      <c r="E434" s="54"/>
      <c r="F434" s="54"/>
      <c r="G434" s="54"/>
    </row>
    <row r="435" spans="1:7" x14ac:dyDescent="0.25">
      <c r="A435" s="70" t="s">
        <v>2641</v>
      </c>
      <c r="B435" s="57"/>
      <c r="C435" s="87"/>
      <c r="D435" s="57"/>
      <c r="E435" s="54"/>
      <c r="F435" s="54"/>
      <c r="G435" s="54"/>
    </row>
    <row r="436" spans="1:7" x14ac:dyDescent="0.25">
      <c r="A436" s="70" t="s">
        <v>2642</v>
      </c>
      <c r="B436" s="57"/>
      <c r="C436" s="87"/>
      <c r="D436" s="57"/>
      <c r="E436" s="54"/>
      <c r="F436" s="54"/>
      <c r="G436" s="54"/>
    </row>
    <row r="437" spans="1:7" x14ac:dyDescent="0.25">
      <c r="A437" s="70" t="s">
        <v>2643</v>
      </c>
      <c r="B437" s="57"/>
      <c r="C437" s="87"/>
      <c r="D437" s="57"/>
      <c r="E437" s="54"/>
      <c r="F437" s="54"/>
      <c r="G437" s="54"/>
    </row>
    <row r="438" spans="1:7" x14ac:dyDescent="0.25">
      <c r="A438" s="70" t="s">
        <v>2644</v>
      </c>
      <c r="B438" s="57"/>
      <c r="C438" s="87"/>
      <c r="D438" s="57"/>
      <c r="E438" s="54"/>
      <c r="F438" s="54"/>
      <c r="G438" s="54"/>
    </row>
    <row r="439" spans="1:7" x14ac:dyDescent="0.25">
      <c r="A439" s="70" t="s">
        <v>2645</v>
      </c>
      <c r="B439" s="57"/>
      <c r="C439" s="87"/>
      <c r="D439" s="57"/>
      <c r="E439" s="54"/>
      <c r="F439" s="54"/>
      <c r="G439" s="54"/>
    </row>
    <row r="440" spans="1:7" x14ac:dyDescent="0.25">
      <c r="A440" s="70" t="s">
        <v>2646</v>
      </c>
      <c r="B440" s="57"/>
      <c r="C440" s="87"/>
      <c r="D440" s="57"/>
      <c r="E440" s="54"/>
      <c r="F440" s="54"/>
      <c r="G440" s="54"/>
    </row>
    <row r="441" spans="1:7" x14ac:dyDescent="0.25">
      <c r="A441" s="70" t="s">
        <v>2647</v>
      </c>
      <c r="B441" s="57"/>
      <c r="C441" s="87"/>
      <c r="D441" s="57"/>
      <c r="E441" s="54"/>
      <c r="F441" s="54"/>
      <c r="G441" s="54"/>
    </row>
    <row r="442" spans="1:7" x14ac:dyDescent="0.25">
      <c r="A442" s="70" t="s">
        <v>2648</v>
      </c>
      <c r="B442" s="57"/>
      <c r="C442" s="87"/>
      <c r="D442" s="57"/>
      <c r="E442" s="54"/>
      <c r="F442" s="54"/>
      <c r="G442" s="54"/>
    </row>
    <row r="443" spans="1:7" ht="18.55" x14ac:dyDescent="0.25">
      <c r="A443" s="149"/>
      <c r="B443" s="159" t="s">
        <v>2649</v>
      </c>
      <c r="C443" s="149"/>
      <c r="D443" s="149"/>
      <c r="E443" s="149"/>
      <c r="F443" s="149"/>
      <c r="G443" s="149"/>
    </row>
    <row r="444" spans="1:7" x14ac:dyDescent="0.25">
      <c r="A444" s="79"/>
      <c r="B444" s="79" t="s">
        <v>1323</v>
      </c>
      <c r="C444" s="79" t="s">
        <v>1012</v>
      </c>
      <c r="D444" s="79" t="s">
        <v>1013</v>
      </c>
      <c r="E444" s="79"/>
      <c r="F444" s="79" t="s">
        <v>800</v>
      </c>
      <c r="G444" s="79" t="s">
        <v>1014</v>
      </c>
    </row>
    <row r="445" spans="1:7" x14ac:dyDescent="0.25">
      <c r="A445" s="70" t="s">
        <v>2650</v>
      </c>
      <c r="B445" s="70" t="s">
        <v>1016</v>
      </c>
      <c r="C445" s="158" t="s">
        <v>240</v>
      </c>
      <c r="D445" s="219"/>
      <c r="E445" s="219"/>
      <c r="F445" s="221"/>
      <c r="G445" s="221"/>
    </row>
    <row r="446" spans="1:7" x14ac:dyDescent="0.25">
      <c r="A446" s="100"/>
      <c r="B446" s="57"/>
      <c r="C446" s="57"/>
      <c r="D446" s="100"/>
      <c r="E446" s="100"/>
      <c r="F446" s="101"/>
      <c r="G446" s="101"/>
    </row>
    <row r="447" spans="1:7" x14ac:dyDescent="0.25">
      <c r="A447" s="57"/>
      <c r="B447" s="57" t="s">
        <v>1017</v>
      </c>
      <c r="C447" s="57"/>
      <c r="D447" s="100"/>
      <c r="E447" s="100"/>
      <c r="F447" s="101"/>
      <c r="G447" s="101"/>
    </row>
    <row r="448" spans="1:7" x14ac:dyDescent="0.25">
      <c r="A448" s="70" t="s">
        <v>2651</v>
      </c>
      <c r="B448" s="179" t="s">
        <v>931</v>
      </c>
      <c r="C448" s="158" t="s">
        <v>240</v>
      </c>
      <c r="D448" s="158" t="s">
        <v>240</v>
      </c>
      <c r="E448" s="100"/>
      <c r="F448" s="92" t="str">
        <f>IF($C$472=0,"",IF(C448="[for completion]","",IF(C448="","",C448/$C$472)))</f>
        <v/>
      </c>
      <c r="G448" s="92" t="str">
        <f>IF($D$472=0,"",IF(D448="[for completion]","",IF(D448="","",D448/$D$472)))</f>
        <v/>
      </c>
    </row>
    <row r="449" spans="1:7" x14ac:dyDescent="0.25">
      <c r="A449" s="70" t="s">
        <v>2652</v>
      </c>
      <c r="B449" s="179" t="s">
        <v>931</v>
      </c>
      <c r="C449" s="158" t="s">
        <v>240</v>
      </c>
      <c r="D449" s="158" t="s">
        <v>240</v>
      </c>
      <c r="E449" s="100"/>
      <c r="F449" s="92" t="str">
        <f t="shared" ref="F449:F471" si="16">IF($C$472=0,"",IF(C449="[for completion]","",IF(C449="","",C449/$C$472)))</f>
        <v/>
      </c>
      <c r="G449" s="92" t="str">
        <f t="shared" ref="G449:G471" si="17">IF($D$472=0,"",IF(D449="[for completion]","",IF(D449="","",D449/$D$472)))</f>
        <v/>
      </c>
    </row>
    <row r="450" spans="1:7" x14ac:dyDescent="0.25">
      <c r="A450" s="70" t="s">
        <v>2653</v>
      </c>
      <c r="B450" s="179" t="s">
        <v>931</v>
      </c>
      <c r="C450" s="158" t="s">
        <v>240</v>
      </c>
      <c r="D450" s="158" t="s">
        <v>240</v>
      </c>
      <c r="E450" s="100"/>
      <c r="F450" s="92" t="str">
        <f t="shared" si="16"/>
        <v/>
      </c>
      <c r="G450" s="92" t="str">
        <f t="shared" si="17"/>
        <v/>
      </c>
    </row>
    <row r="451" spans="1:7" x14ac:dyDescent="0.25">
      <c r="A451" s="70" t="s">
        <v>2654</v>
      </c>
      <c r="B451" s="179" t="s">
        <v>931</v>
      </c>
      <c r="C451" s="158" t="s">
        <v>240</v>
      </c>
      <c r="D451" s="158" t="s">
        <v>240</v>
      </c>
      <c r="E451" s="100"/>
      <c r="F451" s="92" t="str">
        <f t="shared" si="16"/>
        <v/>
      </c>
      <c r="G451" s="92" t="str">
        <f t="shared" si="17"/>
        <v/>
      </c>
    </row>
    <row r="452" spans="1:7" x14ac:dyDescent="0.25">
      <c r="A452" s="70" t="s">
        <v>2655</v>
      </c>
      <c r="B452" s="179" t="s">
        <v>931</v>
      </c>
      <c r="C452" s="158" t="s">
        <v>240</v>
      </c>
      <c r="D452" s="158" t="s">
        <v>240</v>
      </c>
      <c r="E452" s="100"/>
      <c r="F452" s="92" t="str">
        <f t="shared" si="16"/>
        <v/>
      </c>
      <c r="G452" s="92" t="str">
        <f t="shared" si="17"/>
        <v/>
      </c>
    </row>
    <row r="453" spans="1:7" x14ac:dyDescent="0.25">
      <c r="A453" s="70" t="s">
        <v>2656</v>
      </c>
      <c r="B453" s="179" t="s">
        <v>931</v>
      </c>
      <c r="C453" s="158" t="s">
        <v>240</v>
      </c>
      <c r="D453" s="158" t="s">
        <v>240</v>
      </c>
      <c r="E453" s="100"/>
      <c r="F453" s="92" t="str">
        <f t="shared" si="16"/>
        <v/>
      </c>
      <c r="G453" s="92" t="str">
        <f t="shared" si="17"/>
        <v/>
      </c>
    </row>
    <row r="454" spans="1:7" x14ac:dyDescent="0.25">
      <c r="A454" s="70" t="s">
        <v>2657</v>
      </c>
      <c r="B454" s="179" t="s">
        <v>931</v>
      </c>
      <c r="C454" s="158" t="s">
        <v>240</v>
      </c>
      <c r="D454" s="158" t="s">
        <v>240</v>
      </c>
      <c r="E454" s="100"/>
      <c r="F454" s="92" t="str">
        <f t="shared" si="16"/>
        <v/>
      </c>
      <c r="G454" s="92" t="str">
        <f t="shared" si="17"/>
        <v/>
      </c>
    </row>
    <row r="455" spans="1:7" x14ac:dyDescent="0.25">
      <c r="A455" s="70" t="s">
        <v>2658</v>
      </c>
      <c r="B455" s="179" t="s">
        <v>931</v>
      </c>
      <c r="C455" s="158" t="s">
        <v>240</v>
      </c>
      <c r="D455" s="204" t="s">
        <v>240</v>
      </c>
      <c r="E455" s="100"/>
      <c r="F455" s="92" t="str">
        <f t="shared" si="16"/>
        <v/>
      </c>
      <c r="G455" s="92" t="str">
        <f t="shared" si="17"/>
        <v/>
      </c>
    </row>
    <row r="456" spans="1:7" x14ac:dyDescent="0.25">
      <c r="A456" s="70" t="s">
        <v>2659</v>
      </c>
      <c r="B456" s="179" t="s">
        <v>931</v>
      </c>
      <c r="C456" s="158" t="s">
        <v>240</v>
      </c>
      <c r="D456" s="204" t="s">
        <v>240</v>
      </c>
      <c r="E456" s="100"/>
      <c r="F456" s="92" t="str">
        <f t="shared" si="16"/>
        <v/>
      </c>
      <c r="G456" s="92" t="str">
        <f t="shared" si="17"/>
        <v/>
      </c>
    </row>
    <row r="457" spans="1:7" x14ac:dyDescent="0.25">
      <c r="A457" s="70" t="s">
        <v>2660</v>
      </c>
      <c r="B457" s="179" t="s">
        <v>931</v>
      </c>
      <c r="C457" s="158" t="s">
        <v>240</v>
      </c>
      <c r="D457" s="204" t="s">
        <v>240</v>
      </c>
      <c r="E457" s="74"/>
      <c r="F457" s="92" t="str">
        <f t="shared" si="16"/>
        <v/>
      </c>
      <c r="G457" s="92" t="str">
        <f t="shared" si="17"/>
        <v/>
      </c>
    </row>
    <row r="458" spans="1:7" x14ac:dyDescent="0.25">
      <c r="A458" s="70" t="s">
        <v>2661</v>
      </c>
      <c r="B458" s="179" t="s">
        <v>931</v>
      </c>
      <c r="C458" s="158" t="s">
        <v>240</v>
      </c>
      <c r="D458" s="204" t="s">
        <v>240</v>
      </c>
      <c r="E458" s="74"/>
      <c r="F458" s="92" t="str">
        <f t="shared" si="16"/>
        <v/>
      </c>
      <c r="G458" s="92" t="str">
        <f t="shared" si="17"/>
        <v/>
      </c>
    </row>
    <row r="459" spans="1:7" x14ac:dyDescent="0.25">
      <c r="A459" s="70" t="s">
        <v>2662</v>
      </c>
      <c r="B459" s="179" t="s">
        <v>931</v>
      </c>
      <c r="C459" s="158" t="s">
        <v>240</v>
      </c>
      <c r="D459" s="204" t="s">
        <v>240</v>
      </c>
      <c r="E459" s="74"/>
      <c r="F459" s="92" t="str">
        <f t="shared" si="16"/>
        <v/>
      </c>
      <c r="G459" s="92" t="str">
        <f t="shared" si="17"/>
        <v/>
      </c>
    </row>
    <row r="460" spans="1:7" x14ac:dyDescent="0.25">
      <c r="A460" s="70" t="s">
        <v>2663</v>
      </c>
      <c r="B460" s="179" t="s">
        <v>931</v>
      </c>
      <c r="C460" s="158" t="s">
        <v>240</v>
      </c>
      <c r="D460" s="204" t="s">
        <v>240</v>
      </c>
      <c r="E460" s="74"/>
      <c r="F460" s="92" t="str">
        <f t="shared" si="16"/>
        <v/>
      </c>
      <c r="G460" s="92" t="str">
        <f t="shared" si="17"/>
        <v/>
      </c>
    </row>
    <row r="461" spans="1:7" x14ac:dyDescent="0.25">
      <c r="A461" s="70" t="s">
        <v>2664</v>
      </c>
      <c r="B461" s="179" t="s">
        <v>931</v>
      </c>
      <c r="C461" s="158" t="s">
        <v>240</v>
      </c>
      <c r="D461" s="204" t="s">
        <v>240</v>
      </c>
      <c r="E461" s="74"/>
      <c r="F461" s="92" t="str">
        <f t="shared" si="16"/>
        <v/>
      </c>
      <c r="G461" s="92" t="str">
        <f t="shared" si="17"/>
        <v/>
      </c>
    </row>
    <row r="462" spans="1:7" x14ac:dyDescent="0.25">
      <c r="A462" s="70" t="s">
        <v>2665</v>
      </c>
      <c r="B462" s="179" t="s">
        <v>931</v>
      </c>
      <c r="C462" s="158" t="s">
        <v>240</v>
      </c>
      <c r="D462" s="204" t="s">
        <v>240</v>
      </c>
      <c r="E462" s="74"/>
      <c r="F462" s="92" t="str">
        <f t="shared" si="16"/>
        <v/>
      </c>
      <c r="G462" s="92" t="str">
        <f t="shared" si="17"/>
        <v/>
      </c>
    </row>
    <row r="463" spans="1:7" x14ac:dyDescent="0.25">
      <c r="A463" s="70" t="s">
        <v>2666</v>
      </c>
      <c r="B463" s="179" t="s">
        <v>931</v>
      </c>
      <c r="C463" s="158" t="s">
        <v>240</v>
      </c>
      <c r="D463" s="204" t="s">
        <v>240</v>
      </c>
      <c r="E463" s="57"/>
      <c r="F463" s="92" t="str">
        <f t="shared" si="16"/>
        <v/>
      </c>
      <c r="G463" s="92" t="str">
        <f t="shared" si="17"/>
        <v/>
      </c>
    </row>
    <row r="464" spans="1:7" x14ac:dyDescent="0.25">
      <c r="A464" s="70" t="s">
        <v>2667</v>
      </c>
      <c r="B464" s="179" t="s">
        <v>931</v>
      </c>
      <c r="C464" s="158" t="s">
        <v>240</v>
      </c>
      <c r="D464" s="204" t="s">
        <v>240</v>
      </c>
      <c r="E464" s="153"/>
      <c r="F464" s="92" t="str">
        <f t="shared" si="16"/>
        <v/>
      </c>
      <c r="G464" s="92" t="str">
        <f t="shared" si="17"/>
        <v/>
      </c>
    </row>
    <row r="465" spans="1:7" x14ac:dyDescent="0.25">
      <c r="A465" s="70" t="s">
        <v>2668</v>
      </c>
      <c r="B465" s="179" t="s">
        <v>931</v>
      </c>
      <c r="C465" s="158" t="s">
        <v>240</v>
      </c>
      <c r="D465" s="204" t="s">
        <v>240</v>
      </c>
      <c r="E465" s="153"/>
      <c r="F465" s="92" t="str">
        <f t="shared" si="16"/>
        <v/>
      </c>
      <c r="G465" s="92" t="str">
        <f t="shared" si="17"/>
        <v/>
      </c>
    </row>
    <row r="466" spans="1:7" x14ac:dyDescent="0.25">
      <c r="A466" s="70" t="s">
        <v>2669</v>
      </c>
      <c r="B466" s="179" t="s">
        <v>931</v>
      </c>
      <c r="C466" s="158" t="s">
        <v>240</v>
      </c>
      <c r="D466" s="204" t="s">
        <v>240</v>
      </c>
      <c r="E466" s="153"/>
      <c r="F466" s="92" t="str">
        <f t="shared" si="16"/>
        <v/>
      </c>
      <c r="G466" s="92" t="str">
        <f t="shared" si="17"/>
        <v/>
      </c>
    </row>
    <row r="467" spans="1:7" x14ac:dyDescent="0.25">
      <c r="A467" s="70" t="s">
        <v>2670</v>
      </c>
      <c r="B467" s="179" t="s">
        <v>931</v>
      </c>
      <c r="C467" s="158" t="s">
        <v>240</v>
      </c>
      <c r="D467" s="204" t="s">
        <v>240</v>
      </c>
      <c r="E467" s="153"/>
      <c r="F467" s="92" t="str">
        <f t="shared" si="16"/>
        <v/>
      </c>
      <c r="G467" s="92" t="str">
        <f t="shared" si="17"/>
        <v/>
      </c>
    </row>
    <row r="468" spans="1:7" x14ac:dyDescent="0.25">
      <c r="A468" s="70" t="s">
        <v>2671</v>
      </c>
      <c r="B468" s="179" t="s">
        <v>931</v>
      </c>
      <c r="C468" s="158" t="s">
        <v>240</v>
      </c>
      <c r="D468" s="204" t="s">
        <v>240</v>
      </c>
      <c r="E468" s="153"/>
      <c r="F468" s="92" t="str">
        <f t="shared" si="16"/>
        <v/>
      </c>
      <c r="G468" s="92" t="str">
        <f t="shared" si="17"/>
        <v/>
      </c>
    </row>
    <row r="469" spans="1:7" x14ac:dyDescent="0.25">
      <c r="A469" s="70" t="s">
        <v>2672</v>
      </c>
      <c r="B469" s="179" t="s">
        <v>931</v>
      </c>
      <c r="C469" s="158" t="s">
        <v>240</v>
      </c>
      <c r="D469" s="204" t="s">
        <v>240</v>
      </c>
      <c r="E469" s="153"/>
      <c r="F469" s="92" t="str">
        <f t="shared" si="16"/>
        <v/>
      </c>
      <c r="G469" s="92" t="str">
        <f t="shared" si="17"/>
        <v/>
      </c>
    </row>
    <row r="470" spans="1:7" x14ac:dyDescent="0.25">
      <c r="A470" s="70" t="s">
        <v>2673</v>
      </c>
      <c r="B470" s="179" t="s">
        <v>931</v>
      </c>
      <c r="C470" s="158" t="s">
        <v>240</v>
      </c>
      <c r="D470" s="204" t="s">
        <v>240</v>
      </c>
      <c r="E470" s="153"/>
      <c r="F470" s="92" t="str">
        <f t="shared" si="16"/>
        <v/>
      </c>
      <c r="G470" s="92" t="str">
        <f t="shared" si="17"/>
        <v/>
      </c>
    </row>
    <row r="471" spans="1:7" x14ac:dyDescent="0.25">
      <c r="A471" s="70" t="s">
        <v>2674</v>
      </c>
      <c r="B471" s="179" t="s">
        <v>931</v>
      </c>
      <c r="C471" s="158" t="s">
        <v>240</v>
      </c>
      <c r="D471" s="204" t="s">
        <v>240</v>
      </c>
      <c r="E471" s="153"/>
      <c r="F471" s="92" t="str">
        <f t="shared" si="16"/>
        <v/>
      </c>
      <c r="G471" s="92" t="str">
        <f t="shared" si="17"/>
        <v/>
      </c>
    </row>
    <row r="472" spans="1:7" x14ac:dyDescent="0.25">
      <c r="A472" s="70" t="s">
        <v>2675</v>
      </c>
      <c r="B472" s="83" t="s">
        <v>316</v>
      </c>
      <c r="C472" s="95">
        <f>SUM(C448:C471)</f>
        <v>0</v>
      </c>
      <c r="D472" s="70">
        <f>SUM(D448:D471)</f>
        <v>0</v>
      </c>
      <c r="E472" s="153"/>
      <c r="F472" s="155">
        <f>SUM(F448:F471)</f>
        <v>0</v>
      </c>
      <c r="G472" s="155">
        <f>SUM(G448:G471)</f>
        <v>0</v>
      </c>
    </row>
    <row r="473" spans="1:7" x14ac:dyDescent="0.25">
      <c r="A473" s="79"/>
      <c r="B473" s="79" t="s">
        <v>1359</v>
      </c>
      <c r="C473" s="79" t="s">
        <v>1012</v>
      </c>
      <c r="D473" s="79" t="s">
        <v>1013</v>
      </c>
      <c r="E473" s="79"/>
      <c r="F473" s="79" t="s">
        <v>800</v>
      </c>
      <c r="G473" s="79" t="s">
        <v>1014</v>
      </c>
    </row>
    <row r="474" spans="1:7" x14ac:dyDescent="0.25">
      <c r="A474" s="70" t="s">
        <v>2676</v>
      </c>
      <c r="B474" s="70" t="s">
        <v>1059</v>
      </c>
      <c r="C474" s="146" t="s">
        <v>240</v>
      </c>
      <c r="D474" s="76"/>
      <c r="E474" s="76"/>
      <c r="F474" s="76"/>
      <c r="G474" s="76"/>
    </row>
    <row r="475" spans="1:7" x14ac:dyDescent="0.25">
      <c r="A475" s="57"/>
      <c r="B475" s="57"/>
      <c r="C475" s="57"/>
      <c r="D475" s="57"/>
      <c r="E475" s="57"/>
      <c r="F475" s="57"/>
      <c r="G475" s="57"/>
    </row>
    <row r="476" spans="1:7" x14ac:dyDescent="0.25">
      <c r="A476" s="57"/>
      <c r="B476" s="83" t="s">
        <v>1060</v>
      </c>
      <c r="C476" s="57"/>
      <c r="D476" s="57"/>
      <c r="E476" s="57"/>
      <c r="F476" s="57"/>
      <c r="G476" s="57"/>
    </row>
    <row r="477" spans="1:7" x14ac:dyDescent="0.25">
      <c r="A477" s="70" t="s">
        <v>2677</v>
      </c>
      <c r="B477" s="70" t="s">
        <v>1062</v>
      </c>
      <c r="C477" s="158" t="s">
        <v>240</v>
      </c>
      <c r="D477" s="204" t="s">
        <v>240</v>
      </c>
      <c r="E477" s="57"/>
      <c r="F477" s="92" t="str">
        <f>IF($C$485=0,"",IF(C477="[for completion]","",IF(C477="","",C477/$C$485)))</f>
        <v/>
      </c>
      <c r="G477" s="92" t="str">
        <f>IF($D$485=0,"",IF(D477="[for completion]","",IF(D477="","",D477/$D$485)))</f>
        <v/>
      </c>
    </row>
    <row r="478" spans="1:7" x14ac:dyDescent="0.25">
      <c r="A478" s="70" t="s">
        <v>2678</v>
      </c>
      <c r="B478" s="70" t="s">
        <v>1064</v>
      </c>
      <c r="C478" s="158" t="s">
        <v>240</v>
      </c>
      <c r="D478" s="204" t="s">
        <v>240</v>
      </c>
      <c r="E478" s="57"/>
      <c r="F478" s="92" t="str">
        <f t="shared" ref="F478:F484" si="18">IF($C$485=0,"",IF(C478="[for completion]","",IF(C478="","",C478/$C$485)))</f>
        <v/>
      </c>
      <c r="G478" s="92" t="str">
        <f t="shared" ref="G478:G484" si="19">IF($D$485=0,"",IF(D478="[for completion]","",IF(D478="","",D478/$D$485)))</f>
        <v/>
      </c>
    </row>
    <row r="479" spans="1:7" x14ac:dyDescent="0.25">
      <c r="A479" s="70" t="s">
        <v>2679</v>
      </c>
      <c r="B479" s="70" t="s">
        <v>1066</v>
      </c>
      <c r="C479" s="158" t="s">
        <v>240</v>
      </c>
      <c r="D479" s="204" t="s">
        <v>240</v>
      </c>
      <c r="E479" s="57"/>
      <c r="F479" s="92" t="str">
        <f t="shared" si="18"/>
        <v/>
      </c>
      <c r="G479" s="92" t="str">
        <f t="shared" si="19"/>
        <v/>
      </c>
    </row>
    <row r="480" spans="1:7" x14ac:dyDescent="0.25">
      <c r="A480" s="70" t="s">
        <v>2680</v>
      </c>
      <c r="B480" s="70" t="s">
        <v>1068</v>
      </c>
      <c r="C480" s="158" t="s">
        <v>240</v>
      </c>
      <c r="D480" s="204" t="s">
        <v>240</v>
      </c>
      <c r="E480" s="57"/>
      <c r="F480" s="92" t="str">
        <f t="shared" si="18"/>
        <v/>
      </c>
      <c r="G480" s="92" t="str">
        <f t="shared" si="19"/>
        <v/>
      </c>
    </row>
    <row r="481" spans="1:7" x14ac:dyDescent="0.25">
      <c r="A481" s="70" t="s">
        <v>2681</v>
      </c>
      <c r="B481" s="70" t="s">
        <v>1070</v>
      </c>
      <c r="C481" s="158" t="s">
        <v>240</v>
      </c>
      <c r="D481" s="204" t="s">
        <v>240</v>
      </c>
      <c r="E481" s="57"/>
      <c r="F481" s="92" t="str">
        <f t="shared" si="18"/>
        <v/>
      </c>
      <c r="G481" s="92" t="str">
        <f t="shared" si="19"/>
        <v/>
      </c>
    </row>
    <row r="482" spans="1:7" x14ac:dyDescent="0.25">
      <c r="A482" s="70" t="s">
        <v>2682</v>
      </c>
      <c r="B482" s="70" t="s">
        <v>1072</v>
      </c>
      <c r="C482" s="158" t="s">
        <v>240</v>
      </c>
      <c r="D482" s="204" t="s">
        <v>240</v>
      </c>
      <c r="E482" s="57"/>
      <c r="F482" s="92" t="str">
        <f t="shared" si="18"/>
        <v/>
      </c>
      <c r="G482" s="92" t="str">
        <f t="shared" si="19"/>
        <v/>
      </c>
    </row>
    <row r="483" spans="1:7" x14ac:dyDescent="0.25">
      <c r="A483" s="70" t="s">
        <v>2683</v>
      </c>
      <c r="B483" s="70" t="s">
        <v>1074</v>
      </c>
      <c r="C483" s="158" t="s">
        <v>240</v>
      </c>
      <c r="D483" s="204" t="s">
        <v>240</v>
      </c>
      <c r="E483" s="57"/>
      <c r="F483" s="92" t="str">
        <f t="shared" si="18"/>
        <v/>
      </c>
      <c r="G483" s="92" t="str">
        <f t="shared" si="19"/>
        <v/>
      </c>
    </row>
    <row r="484" spans="1:7" x14ac:dyDescent="0.25">
      <c r="A484" s="70" t="s">
        <v>2684</v>
      </c>
      <c r="B484" s="70" t="s">
        <v>1076</v>
      </c>
      <c r="C484" s="158" t="s">
        <v>240</v>
      </c>
      <c r="D484" s="204" t="s">
        <v>240</v>
      </c>
      <c r="E484" s="57"/>
      <c r="F484" s="92" t="str">
        <f t="shared" si="18"/>
        <v/>
      </c>
      <c r="G484" s="92" t="str">
        <f t="shared" si="19"/>
        <v/>
      </c>
    </row>
    <row r="485" spans="1:7" x14ac:dyDescent="0.25">
      <c r="A485" s="70" t="s">
        <v>2685</v>
      </c>
      <c r="B485" s="94" t="s">
        <v>316</v>
      </c>
      <c r="C485" s="110">
        <f>SUM(C477:C484)</f>
        <v>0</v>
      </c>
      <c r="D485" s="154">
        <f>SUM(D477:D484)</f>
        <v>0</v>
      </c>
      <c r="E485" s="57"/>
      <c r="F485" s="135">
        <f>SUM(F477:F484)</f>
        <v>0</v>
      </c>
      <c r="G485" s="135">
        <f>SUM(G477:G484)</f>
        <v>0</v>
      </c>
    </row>
    <row r="486" spans="1:7" x14ac:dyDescent="0.25">
      <c r="A486" s="70" t="s">
        <v>2686</v>
      </c>
      <c r="B486" s="136" t="s">
        <v>1079</v>
      </c>
      <c r="C486" s="158"/>
      <c r="D486" s="204"/>
      <c r="E486" s="57"/>
      <c r="F486" s="92" t="s">
        <v>2461</v>
      </c>
      <c r="G486" s="92" t="s">
        <v>2461</v>
      </c>
    </row>
    <row r="487" spans="1:7" x14ac:dyDescent="0.25">
      <c r="A487" s="70" t="s">
        <v>2687</v>
      </c>
      <c r="B487" s="136" t="s">
        <v>1081</v>
      </c>
      <c r="C487" s="158"/>
      <c r="D487" s="204"/>
      <c r="E487" s="57"/>
      <c r="F487" s="92" t="s">
        <v>2461</v>
      </c>
      <c r="G487" s="92" t="s">
        <v>2461</v>
      </c>
    </row>
    <row r="488" spans="1:7" x14ac:dyDescent="0.25">
      <c r="A488" s="70" t="s">
        <v>2688</v>
      </c>
      <c r="B488" s="136" t="s">
        <v>1083</v>
      </c>
      <c r="C488" s="158"/>
      <c r="D488" s="204"/>
      <c r="E488" s="57"/>
      <c r="F488" s="92" t="s">
        <v>2461</v>
      </c>
      <c r="G488" s="92" t="s">
        <v>2461</v>
      </c>
    </row>
    <row r="489" spans="1:7" x14ac:dyDescent="0.25">
      <c r="A489" s="70" t="s">
        <v>2689</v>
      </c>
      <c r="B489" s="136" t="s">
        <v>1085</v>
      </c>
      <c r="C489" s="158"/>
      <c r="D489" s="204"/>
      <c r="E489" s="57"/>
      <c r="F489" s="92" t="s">
        <v>2461</v>
      </c>
      <c r="G489" s="92" t="s">
        <v>2461</v>
      </c>
    </row>
    <row r="490" spans="1:7" x14ac:dyDescent="0.25">
      <c r="A490" s="70" t="s">
        <v>2690</v>
      </c>
      <c r="B490" s="136" t="s">
        <v>1087</v>
      </c>
      <c r="C490" s="158"/>
      <c r="D490" s="204"/>
      <c r="E490" s="57"/>
      <c r="F490" s="92" t="s">
        <v>2461</v>
      </c>
      <c r="G490" s="92" t="s">
        <v>2461</v>
      </c>
    </row>
    <row r="491" spans="1:7" x14ac:dyDescent="0.25">
      <c r="A491" s="70" t="s">
        <v>2691</v>
      </c>
      <c r="B491" s="136" t="s">
        <v>1089</v>
      </c>
      <c r="C491" s="158"/>
      <c r="D491" s="204"/>
      <c r="E491" s="57"/>
      <c r="F491" s="92" t="s">
        <v>2461</v>
      </c>
      <c r="G491" s="92" t="s">
        <v>2461</v>
      </c>
    </row>
    <row r="492" spans="1:7" x14ac:dyDescent="0.25">
      <c r="A492" s="70" t="s">
        <v>2692</v>
      </c>
      <c r="B492" s="97"/>
      <c r="C492" s="57"/>
      <c r="D492" s="57"/>
      <c r="E492" s="57"/>
      <c r="F492" s="93"/>
      <c r="G492" s="93"/>
    </row>
    <row r="493" spans="1:7" x14ac:dyDescent="0.25">
      <c r="A493" s="70" t="s">
        <v>2693</v>
      </c>
      <c r="B493" s="97"/>
      <c r="C493" s="57"/>
      <c r="D493" s="57"/>
      <c r="E493" s="57"/>
      <c r="F493" s="93"/>
      <c r="G493" s="93"/>
    </row>
    <row r="494" spans="1:7" x14ac:dyDescent="0.25">
      <c r="A494" s="70" t="s">
        <v>2694</v>
      </c>
      <c r="B494" s="97"/>
      <c r="C494" s="57"/>
      <c r="D494" s="57"/>
      <c r="E494" s="57"/>
      <c r="F494" s="153"/>
      <c r="G494" s="153"/>
    </row>
    <row r="495" spans="1:7" x14ac:dyDescent="0.25">
      <c r="A495" s="79"/>
      <c r="B495" s="79" t="s">
        <v>1379</v>
      </c>
      <c r="C495" s="79" t="s">
        <v>1012</v>
      </c>
      <c r="D495" s="79" t="s">
        <v>1013</v>
      </c>
      <c r="E495" s="79"/>
      <c r="F495" s="79" t="s">
        <v>800</v>
      </c>
      <c r="G495" s="79" t="s">
        <v>1014</v>
      </c>
    </row>
    <row r="496" spans="1:7" x14ac:dyDescent="0.25">
      <c r="A496" s="70" t="s">
        <v>2695</v>
      </c>
      <c r="B496" s="70" t="s">
        <v>1059</v>
      </c>
      <c r="C496" s="158" t="s">
        <v>240</v>
      </c>
      <c r="D496" s="76"/>
      <c r="E496" s="76"/>
      <c r="F496" s="76"/>
      <c r="G496" s="76"/>
    </row>
    <row r="497" spans="1:7" x14ac:dyDescent="0.25">
      <c r="A497" s="57"/>
      <c r="B497" s="57"/>
      <c r="C497" s="57"/>
      <c r="D497" s="57"/>
      <c r="E497" s="57"/>
      <c r="F497" s="57"/>
      <c r="G497" s="57"/>
    </row>
    <row r="498" spans="1:7" x14ac:dyDescent="0.25">
      <c r="A498" s="57"/>
      <c r="B498" s="83" t="s">
        <v>1060</v>
      </c>
      <c r="C498" s="57"/>
      <c r="D498" s="57"/>
      <c r="E498" s="57"/>
      <c r="F498" s="57"/>
      <c r="G498" s="57"/>
    </row>
    <row r="499" spans="1:7" x14ac:dyDescent="0.25">
      <c r="A499" s="70" t="s">
        <v>2696</v>
      </c>
      <c r="B499" s="70" t="s">
        <v>1062</v>
      </c>
      <c r="C499" s="158" t="s">
        <v>240</v>
      </c>
      <c r="D499" s="158" t="s">
        <v>240</v>
      </c>
      <c r="E499" s="57"/>
      <c r="F499" s="92" t="str">
        <f>IF($C$507=0,"",IF(C499="[for completion]","",IF(C499="","",C499/$C$507)))</f>
        <v/>
      </c>
      <c r="G499" s="92" t="str">
        <f>IF($D$507=0,"",IF(D499="[for completion]","",IF(D499="","",D499/$D$507)))</f>
        <v/>
      </c>
    </row>
    <row r="500" spans="1:7" x14ac:dyDescent="0.25">
      <c r="A500" s="70" t="s">
        <v>2697</v>
      </c>
      <c r="B500" s="70" t="s">
        <v>1064</v>
      </c>
      <c r="C500" s="158" t="s">
        <v>240</v>
      </c>
      <c r="D500" s="158" t="s">
        <v>240</v>
      </c>
      <c r="E500" s="57"/>
      <c r="F500" s="92" t="str">
        <f t="shared" ref="F500:F506" si="20">IF($C$507=0,"",IF(C500="[for completion]","",IF(C500="","",C500/$C$507)))</f>
        <v/>
      </c>
      <c r="G500" s="92" t="str">
        <f t="shared" ref="G500:G506" si="21">IF($D$507=0,"",IF(D500="[for completion]","",IF(D500="","",D500/$D$507)))</f>
        <v/>
      </c>
    </row>
    <row r="501" spans="1:7" x14ac:dyDescent="0.25">
      <c r="A501" s="70" t="s">
        <v>2698</v>
      </c>
      <c r="B501" s="70" t="s">
        <v>1066</v>
      </c>
      <c r="C501" s="158" t="s">
        <v>240</v>
      </c>
      <c r="D501" s="158" t="s">
        <v>240</v>
      </c>
      <c r="E501" s="57"/>
      <c r="F501" s="92" t="str">
        <f t="shared" si="20"/>
        <v/>
      </c>
      <c r="G501" s="92" t="str">
        <f t="shared" si="21"/>
        <v/>
      </c>
    </row>
    <row r="502" spans="1:7" x14ac:dyDescent="0.25">
      <c r="A502" s="70" t="s">
        <v>2699</v>
      </c>
      <c r="B502" s="70" t="s">
        <v>1068</v>
      </c>
      <c r="C502" s="158" t="s">
        <v>240</v>
      </c>
      <c r="D502" s="158" t="s">
        <v>240</v>
      </c>
      <c r="E502" s="57"/>
      <c r="F502" s="92" t="str">
        <f t="shared" si="20"/>
        <v/>
      </c>
      <c r="G502" s="92" t="str">
        <f t="shared" si="21"/>
        <v/>
      </c>
    </row>
    <row r="503" spans="1:7" x14ac:dyDescent="0.25">
      <c r="A503" s="70" t="s">
        <v>2700</v>
      </c>
      <c r="B503" s="70" t="s">
        <v>1070</v>
      </c>
      <c r="C503" s="158" t="s">
        <v>240</v>
      </c>
      <c r="D503" s="158" t="s">
        <v>240</v>
      </c>
      <c r="E503" s="57"/>
      <c r="F503" s="92" t="str">
        <f t="shared" si="20"/>
        <v/>
      </c>
      <c r="G503" s="92" t="str">
        <f t="shared" si="21"/>
        <v/>
      </c>
    </row>
    <row r="504" spans="1:7" x14ac:dyDescent="0.25">
      <c r="A504" s="70" t="s">
        <v>2701</v>
      </c>
      <c r="B504" s="70" t="s">
        <v>1072</v>
      </c>
      <c r="C504" s="158" t="s">
        <v>240</v>
      </c>
      <c r="D504" s="158" t="s">
        <v>240</v>
      </c>
      <c r="E504" s="57"/>
      <c r="F504" s="92" t="str">
        <f t="shared" si="20"/>
        <v/>
      </c>
      <c r="G504" s="92" t="str">
        <f t="shared" si="21"/>
        <v/>
      </c>
    </row>
    <row r="505" spans="1:7" x14ac:dyDescent="0.25">
      <c r="A505" s="70" t="s">
        <v>2702</v>
      </c>
      <c r="B505" s="70" t="s">
        <v>1074</v>
      </c>
      <c r="C505" s="158" t="s">
        <v>240</v>
      </c>
      <c r="D505" s="158" t="s">
        <v>240</v>
      </c>
      <c r="E505" s="57"/>
      <c r="F505" s="92" t="str">
        <f t="shared" si="20"/>
        <v/>
      </c>
      <c r="G505" s="92" t="str">
        <f t="shared" si="21"/>
        <v/>
      </c>
    </row>
    <row r="506" spans="1:7" x14ac:dyDescent="0.25">
      <c r="A506" s="70" t="s">
        <v>2703</v>
      </c>
      <c r="B506" s="70" t="s">
        <v>1076</v>
      </c>
      <c r="C506" s="158" t="s">
        <v>240</v>
      </c>
      <c r="D506" s="158" t="s">
        <v>240</v>
      </c>
      <c r="E506" s="57"/>
      <c r="F506" s="92" t="str">
        <f t="shared" si="20"/>
        <v/>
      </c>
      <c r="G506" s="92" t="str">
        <f t="shared" si="21"/>
        <v/>
      </c>
    </row>
    <row r="507" spans="1:7" x14ac:dyDescent="0.25">
      <c r="A507" s="70" t="s">
        <v>2704</v>
      </c>
      <c r="B507" s="94" t="s">
        <v>316</v>
      </c>
      <c r="C507" s="110">
        <f>SUM(C499:C506)</f>
        <v>0</v>
      </c>
      <c r="D507" s="154">
        <f>SUM(D499:D506)</f>
        <v>0</v>
      </c>
      <c r="E507" s="57"/>
      <c r="F507" s="135">
        <f>SUM(F499:F506)</f>
        <v>0</v>
      </c>
      <c r="G507" s="135">
        <f>SUM(G499:G506)</f>
        <v>0</v>
      </c>
    </row>
    <row r="508" spans="1:7" x14ac:dyDescent="0.25">
      <c r="A508" s="70" t="s">
        <v>2705</v>
      </c>
      <c r="B508" s="136" t="s">
        <v>1079</v>
      </c>
      <c r="C508" s="158"/>
      <c r="D508" s="204"/>
      <c r="E508" s="57"/>
      <c r="F508" s="92" t="s">
        <v>2461</v>
      </c>
      <c r="G508" s="92" t="s">
        <v>2461</v>
      </c>
    </row>
    <row r="509" spans="1:7" x14ac:dyDescent="0.25">
      <c r="A509" s="70" t="s">
        <v>2706</v>
      </c>
      <c r="B509" s="136" t="s">
        <v>1081</v>
      </c>
      <c r="C509" s="158"/>
      <c r="D509" s="204"/>
      <c r="E509" s="57"/>
      <c r="F509" s="92" t="s">
        <v>2461</v>
      </c>
      <c r="G509" s="92" t="s">
        <v>2461</v>
      </c>
    </row>
    <row r="510" spans="1:7" x14ac:dyDescent="0.25">
      <c r="A510" s="70" t="s">
        <v>2707</v>
      </c>
      <c r="B510" s="136" t="s">
        <v>1083</v>
      </c>
      <c r="C510" s="158"/>
      <c r="D510" s="204"/>
      <c r="E510" s="57"/>
      <c r="F510" s="92" t="s">
        <v>2461</v>
      </c>
      <c r="G510" s="92" t="s">
        <v>2461</v>
      </c>
    </row>
    <row r="511" spans="1:7" x14ac:dyDescent="0.25">
      <c r="A511" s="70" t="s">
        <v>2708</v>
      </c>
      <c r="B511" s="136" t="s">
        <v>1085</v>
      </c>
      <c r="C511" s="158"/>
      <c r="D511" s="204"/>
      <c r="E511" s="57"/>
      <c r="F511" s="92" t="s">
        <v>2461</v>
      </c>
      <c r="G511" s="92" t="s">
        <v>2461</v>
      </c>
    </row>
    <row r="512" spans="1:7" x14ac:dyDescent="0.25">
      <c r="A512" s="70" t="s">
        <v>2709</v>
      </c>
      <c r="B512" s="136" t="s">
        <v>1087</v>
      </c>
      <c r="C512" s="158"/>
      <c r="D512" s="204"/>
      <c r="E512" s="57"/>
      <c r="F512" s="92" t="s">
        <v>2461</v>
      </c>
      <c r="G512" s="92" t="s">
        <v>2461</v>
      </c>
    </row>
    <row r="513" spans="1:7" x14ac:dyDescent="0.25">
      <c r="A513" s="70" t="s">
        <v>2710</v>
      </c>
      <c r="B513" s="136" t="s">
        <v>1089</v>
      </c>
      <c r="C513" s="158"/>
      <c r="D513" s="204"/>
      <c r="E513" s="57"/>
      <c r="F513" s="92" t="s">
        <v>2461</v>
      </c>
      <c r="G513" s="92" t="s">
        <v>2461</v>
      </c>
    </row>
    <row r="514" spans="1:7" x14ac:dyDescent="0.25">
      <c r="A514" s="70" t="s">
        <v>2711</v>
      </c>
      <c r="B514" s="97"/>
      <c r="C514" s="57"/>
      <c r="D514" s="57"/>
      <c r="E514" s="57"/>
      <c r="F514" s="137"/>
      <c r="G514" s="137"/>
    </row>
    <row r="515" spans="1:7" x14ac:dyDescent="0.25">
      <c r="A515" s="70" t="s">
        <v>2712</v>
      </c>
      <c r="B515" s="97"/>
      <c r="C515" s="57"/>
      <c r="D515" s="57"/>
      <c r="E515" s="57"/>
      <c r="F515" s="137"/>
      <c r="G515" s="137"/>
    </row>
    <row r="516" spans="1:7" x14ac:dyDescent="0.25">
      <c r="A516" s="70" t="s">
        <v>2713</v>
      </c>
      <c r="B516" s="97"/>
      <c r="C516" s="57"/>
      <c r="D516" s="57"/>
      <c r="E516" s="57"/>
      <c r="F516" s="137"/>
      <c r="G516" s="140"/>
    </row>
    <row r="517" spans="1:7" x14ac:dyDescent="0.25">
      <c r="A517" s="79"/>
      <c r="B517" s="79" t="s">
        <v>1399</v>
      </c>
      <c r="C517" s="79" t="s">
        <v>1400</v>
      </c>
      <c r="D517" s="79"/>
      <c r="E517" s="79"/>
      <c r="F517" s="79"/>
      <c r="G517" s="79"/>
    </row>
    <row r="518" spans="1:7" x14ac:dyDescent="0.25">
      <c r="A518" s="70" t="s">
        <v>2714</v>
      </c>
      <c r="B518" s="83" t="s">
        <v>1402</v>
      </c>
      <c r="C518" s="146" t="s">
        <v>240</v>
      </c>
      <c r="D518" s="146"/>
      <c r="E518" s="57"/>
      <c r="F518" s="57"/>
      <c r="G518" s="57"/>
    </row>
    <row r="519" spans="1:7" x14ac:dyDescent="0.25">
      <c r="A519" s="70" t="s">
        <v>2715</v>
      </c>
      <c r="B519" s="83" t="s">
        <v>1404</v>
      </c>
      <c r="C519" s="146" t="s">
        <v>240</v>
      </c>
      <c r="D519" s="146"/>
      <c r="E519" s="57"/>
      <c r="F519" s="57"/>
      <c r="G519" s="57"/>
    </row>
    <row r="520" spans="1:7" x14ac:dyDescent="0.25">
      <c r="A520" s="70" t="s">
        <v>2716</v>
      </c>
      <c r="B520" s="83" t="s">
        <v>1406</v>
      </c>
      <c r="C520" s="146" t="s">
        <v>240</v>
      </c>
      <c r="D520" s="146"/>
      <c r="E520" s="57"/>
      <c r="F520" s="57"/>
      <c r="G520" s="57"/>
    </row>
    <row r="521" spans="1:7" x14ac:dyDescent="0.25">
      <c r="A521" s="70" t="s">
        <v>2717</v>
      </c>
      <c r="B521" s="83" t="s">
        <v>1408</v>
      </c>
      <c r="C521" s="146" t="s">
        <v>240</v>
      </c>
      <c r="D521" s="146"/>
      <c r="E521" s="57"/>
      <c r="F521" s="57"/>
      <c r="G521" s="57"/>
    </row>
    <row r="522" spans="1:7" x14ac:dyDescent="0.25">
      <c r="A522" s="70" t="s">
        <v>2718</v>
      </c>
      <c r="B522" s="83" t="s">
        <v>1410</v>
      </c>
      <c r="C522" s="146" t="s">
        <v>240</v>
      </c>
      <c r="D522" s="146"/>
      <c r="E522" s="57"/>
      <c r="F522" s="57"/>
      <c r="G522" s="57"/>
    </row>
    <row r="523" spans="1:7" x14ac:dyDescent="0.25">
      <c r="A523" s="70" t="s">
        <v>2719</v>
      </c>
      <c r="B523" s="83" t="s">
        <v>1412</v>
      </c>
      <c r="C523" s="146" t="s">
        <v>240</v>
      </c>
      <c r="D523" s="146"/>
      <c r="E523" s="57"/>
      <c r="F523" s="57"/>
      <c r="G523" s="57"/>
    </row>
    <row r="524" spans="1:7" x14ac:dyDescent="0.25">
      <c r="A524" s="70" t="s">
        <v>2720</v>
      </c>
      <c r="B524" s="83" t="s">
        <v>1414</v>
      </c>
      <c r="C524" s="146" t="s">
        <v>240</v>
      </c>
      <c r="D524" s="146"/>
      <c r="E524" s="57"/>
      <c r="F524" s="57"/>
      <c r="G524" s="57"/>
    </row>
    <row r="525" spans="1:7" x14ac:dyDescent="0.25">
      <c r="A525" s="70" t="s">
        <v>2721</v>
      </c>
      <c r="B525" s="83" t="s">
        <v>1416</v>
      </c>
      <c r="C525" s="146" t="s">
        <v>240</v>
      </c>
      <c r="D525" s="146"/>
      <c r="E525" s="57"/>
      <c r="F525" s="57"/>
      <c r="G525" s="57"/>
    </row>
    <row r="526" spans="1:7" x14ac:dyDescent="0.25">
      <c r="A526" s="70" t="s">
        <v>2722</v>
      </c>
      <c r="B526" s="83" t="s">
        <v>1418</v>
      </c>
      <c r="C526" s="146" t="s">
        <v>240</v>
      </c>
      <c r="D526" s="146"/>
      <c r="E526" s="57"/>
      <c r="F526" s="57"/>
      <c r="G526" s="57"/>
    </row>
    <row r="527" spans="1:7" x14ac:dyDescent="0.25">
      <c r="A527" s="70" t="s">
        <v>2723</v>
      </c>
      <c r="B527" s="83" t="s">
        <v>1420</v>
      </c>
      <c r="C527" s="146" t="s">
        <v>240</v>
      </c>
      <c r="D527" s="146"/>
      <c r="E527" s="57"/>
      <c r="F527" s="57"/>
      <c r="G527" s="57"/>
    </row>
    <row r="528" spans="1:7" x14ac:dyDescent="0.25">
      <c r="A528" s="70" t="s">
        <v>2724</v>
      </c>
      <c r="B528" s="83" t="s">
        <v>1422</v>
      </c>
      <c r="C528" s="146" t="s">
        <v>240</v>
      </c>
      <c r="D528" s="146"/>
      <c r="E528" s="57"/>
      <c r="F528" s="57"/>
      <c r="G528" s="57"/>
    </row>
    <row r="529" spans="1:7" x14ac:dyDescent="0.25">
      <c r="A529" s="70" t="s">
        <v>2725</v>
      </c>
      <c r="B529" s="83" t="s">
        <v>1424</v>
      </c>
      <c r="C529" s="146" t="s">
        <v>240</v>
      </c>
      <c r="D529" s="146"/>
      <c r="E529" s="57"/>
      <c r="F529" s="57"/>
      <c r="G529" s="57"/>
    </row>
    <row r="530" spans="1:7" x14ac:dyDescent="0.25">
      <c r="A530" s="70" t="s">
        <v>2726</v>
      </c>
      <c r="B530" s="83" t="s">
        <v>314</v>
      </c>
      <c r="C530" s="146" t="s">
        <v>240</v>
      </c>
      <c r="D530" s="146"/>
      <c r="E530" s="57"/>
      <c r="F530" s="57"/>
      <c r="G530" s="57"/>
    </row>
    <row r="531" spans="1:7" x14ac:dyDescent="0.25">
      <c r="A531" s="70" t="s">
        <v>2727</v>
      </c>
      <c r="B531" s="136" t="s">
        <v>1427</v>
      </c>
      <c r="C531" s="146"/>
      <c r="D531" s="76"/>
      <c r="E531" s="57"/>
      <c r="F531" s="57"/>
      <c r="G531" s="57"/>
    </row>
    <row r="532" spans="1:7" x14ac:dyDescent="0.25">
      <c r="A532" s="70" t="s">
        <v>2728</v>
      </c>
      <c r="B532" s="193" t="s">
        <v>318</v>
      </c>
      <c r="C532" s="146"/>
      <c r="D532" s="76"/>
      <c r="E532" s="57"/>
      <c r="F532" s="57"/>
      <c r="G532" s="57"/>
    </row>
    <row r="533" spans="1:7" x14ac:dyDescent="0.25">
      <c r="A533" s="70" t="s">
        <v>2729</v>
      </c>
      <c r="B533" s="193" t="s">
        <v>318</v>
      </c>
      <c r="C533" s="146"/>
      <c r="D533" s="76"/>
      <c r="E533" s="57"/>
      <c r="F533" s="57"/>
      <c r="G533" s="57"/>
    </row>
    <row r="534" spans="1:7" x14ac:dyDescent="0.25">
      <c r="A534" s="70" t="s">
        <v>2730</v>
      </c>
      <c r="B534" s="193" t="s">
        <v>318</v>
      </c>
      <c r="C534" s="146"/>
      <c r="D534" s="76"/>
      <c r="E534" s="57"/>
      <c r="F534" s="57"/>
      <c r="G534" s="57"/>
    </row>
    <row r="535" spans="1:7" x14ac:dyDescent="0.25">
      <c r="A535" s="70" t="s">
        <v>2731</v>
      </c>
      <c r="B535" s="193" t="s">
        <v>318</v>
      </c>
      <c r="C535" s="146"/>
      <c r="D535" s="76"/>
      <c r="E535" s="57"/>
      <c r="F535" s="57"/>
      <c r="G535" s="57"/>
    </row>
    <row r="536" spans="1:7" x14ac:dyDescent="0.25">
      <c r="A536" s="70" t="s">
        <v>2732</v>
      </c>
      <c r="B536" s="193" t="s">
        <v>318</v>
      </c>
      <c r="C536" s="146"/>
      <c r="D536" s="76"/>
      <c r="E536" s="57"/>
      <c r="F536" s="57"/>
      <c r="G536" s="57"/>
    </row>
    <row r="537" spans="1:7" x14ac:dyDescent="0.25">
      <c r="A537" s="70" t="s">
        <v>2733</v>
      </c>
      <c r="B537" s="193" t="s">
        <v>318</v>
      </c>
      <c r="C537" s="146"/>
      <c r="D537" s="76"/>
      <c r="E537" s="57"/>
      <c r="F537" s="57"/>
      <c r="G537" s="57"/>
    </row>
    <row r="538" spans="1:7" x14ac:dyDescent="0.25">
      <c r="A538" s="70" t="s">
        <v>2734</v>
      </c>
      <c r="B538" s="193" t="s">
        <v>318</v>
      </c>
      <c r="C538" s="146"/>
      <c r="D538" s="76"/>
      <c r="E538" s="57"/>
      <c r="F538" s="57"/>
      <c r="G538" s="57"/>
    </row>
    <row r="539" spans="1:7" x14ac:dyDescent="0.25">
      <c r="A539" s="70" t="s">
        <v>2735</v>
      </c>
      <c r="B539" s="193" t="s">
        <v>318</v>
      </c>
      <c r="C539" s="146"/>
      <c r="D539" s="76"/>
      <c r="E539" s="57"/>
      <c r="F539" s="57"/>
      <c r="G539" s="57"/>
    </row>
    <row r="540" spans="1:7" x14ac:dyDescent="0.25">
      <c r="A540" s="70" t="s">
        <v>2736</v>
      </c>
      <c r="B540" s="193" t="s">
        <v>318</v>
      </c>
      <c r="C540" s="146"/>
      <c r="D540" s="76"/>
      <c r="E540" s="57"/>
      <c r="F540" s="57"/>
      <c r="G540" s="57"/>
    </row>
    <row r="541" spans="1:7" x14ac:dyDescent="0.25">
      <c r="A541" s="70" t="s">
        <v>2737</v>
      </c>
      <c r="B541" s="193" t="s">
        <v>318</v>
      </c>
      <c r="C541" s="146"/>
      <c r="D541" s="76"/>
      <c r="E541" s="57"/>
      <c r="F541" s="57"/>
      <c r="G541" s="57"/>
    </row>
    <row r="542" spans="1:7" x14ac:dyDescent="0.25">
      <c r="A542" s="70" t="s">
        <v>2738</v>
      </c>
      <c r="B542" s="193" t="s">
        <v>318</v>
      </c>
      <c r="C542" s="146"/>
      <c r="D542" s="76"/>
      <c r="E542" s="57"/>
      <c r="F542" s="57"/>
      <c r="G542" s="54"/>
    </row>
    <row r="543" spans="1:7" x14ac:dyDescent="0.25">
      <c r="A543" s="70" t="s">
        <v>2739</v>
      </c>
      <c r="B543" s="193" t="s">
        <v>318</v>
      </c>
      <c r="C543" s="146"/>
      <c r="D543" s="76"/>
      <c r="E543" s="57"/>
      <c r="F543" s="57"/>
      <c r="G543" s="54"/>
    </row>
    <row r="544" spans="1:7" x14ac:dyDescent="0.25">
      <c r="A544" s="70" t="s">
        <v>2740</v>
      </c>
      <c r="B544" s="193" t="s">
        <v>318</v>
      </c>
      <c r="C544" s="146"/>
      <c r="D544" s="76"/>
      <c r="E544" s="57"/>
      <c r="F544" s="57"/>
      <c r="G544" s="54"/>
    </row>
    <row r="545" spans="1:7" x14ac:dyDescent="0.25">
      <c r="A545" s="79"/>
      <c r="B545" s="79" t="s">
        <v>2741</v>
      </c>
      <c r="C545" s="79" t="s">
        <v>276</v>
      </c>
      <c r="D545" s="79" t="s">
        <v>1442</v>
      </c>
      <c r="E545" s="79"/>
      <c r="F545" s="79" t="s">
        <v>800</v>
      </c>
      <c r="G545" s="79" t="s">
        <v>1443</v>
      </c>
    </row>
    <row r="546" spans="1:7" x14ac:dyDescent="0.25">
      <c r="A546" s="70" t="s">
        <v>2742</v>
      </c>
      <c r="B546" s="179" t="s">
        <v>931</v>
      </c>
      <c r="C546" s="76" t="s">
        <v>240</v>
      </c>
      <c r="D546" s="76" t="s">
        <v>240</v>
      </c>
      <c r="E546" s="62"/>
      <c r="F546" s="92" t="str">
        <f>IF($C$564=0,"",IF(C546="[for completion]","",IF(C546="","",C546/$C$564)))</f>
        <v/>
      </c>
      <c r="G546" s="92" t="str">
        <f>IF($D$564=0,"",IF(D546="[for completion]","",IF(D546="","",D546/$D$564)))</f>
        <v/>
      </c>
    </row>
    <row r="547" spans="1:7" x14ac:dyDescent="0.25">
      <c r="A547" s="70" t="s">
        <v>2743</v>
      </c>
      <c r="B547" s="179" t="s">
        <v>931</v>
      </c>
      <c r="C547" s="76" t="s">
        <v>240</v>
      </c>
      <c r="D547" s="76" t="s">
        <v>240</v>
      </c>
      <c r="E547" s="62"/>
      <c r="F547" s="92" t="str">
        <f t="shared" ref="F547:F563" si="22">IF($C$564=0,"",IF(C547="[for completion]","",IF(C547="","",C547/$C$564)))</f>
        <v/>
      </c>
      <c r="G547" s="92" t="str">
        <f t="shared" ref="G547:G563" si="23">IF($D$564=0,"",IF(D547="[for completion]","",IF(D547="","",D547/$D$564)))</f>
        <v/>
      </c>
    </row>
    <row r="548" spans="1:7" x14ac:dyDescent="0.25">
      <c r="A548" s="70" t="s">
        <v>2744</v>
      </c>
      <c r="B548" s="179" t="s">
        <v>931</v>
      </c>
      <c r="C548" s="76" t="s">
        <v>240</v>
      </c>
      <c r="D548" s="76" t="s">
        <v>240</v>
      </c>
      <c r="E548" s="62"/>
      <c r="F548" s="92" t="str">
        <f t="shared" si="22"/>
        <v/>
      </c>
      <c r="G548" s="92" t="str">
        <f t="shared" si="23"/>
        <v/>
      </c>
    </row>
    <row r="549" spans="1:7" x14ac:dyDescent="0.25">
      <c r="A549" s="70" t="s">
        <v>2745</v>
      </c>
      <c r="B549" s="179" t="s">
        <v>931</v>
      </c>
      <c r="C549" s="76" t="s">
        <v>240</v>
      </c>
      <c r="D549" s="76" t="s">
        <v>240</v>
      </c>
      <c r="E549" s="62"/>
      <c r="F549" s="92" t="str">
        <f t="shared" si="22"/>
        <v/>
      </c>
      <c r="G549" s="92" t="str">
        <f t="shared" si="23"/>
        <v/>
      </c>
    </row>
    <row r="550" spans="1:7" x14ac:dyDescent="0.25">
      <c r="A550" s="70" t="s">
        <v>2746</v>
      </c>
      <c r="B550" s="179" t="s">
        <v>931</v>
      </c>
      <c r="C550" s="76" t="s">
        <v>240</v>
      </c>
      <c r="D550" s="76" t="s">
        <v>240</v>
      </c>
      <c r="E550" s="62"/>
      <c r="F550" s="92" t="str">
        <f t="shared" si="22"/>
        <v/>
      </c>
      <c r="G550" s="92" t="str">
        <f t="shared" si="23"/>
        <v/>
      </c>
    </row>
    <row r="551" spans="1:7" x14ac:dyDescent="0.25">
      <c r="A551" s="70" t="s">
        <v>2747</v>
      </c>
      <c r="B551" s="179" t="s">
        <v>931</v>
      </c>
      <c r="C551" s="76" t="s">
        <v>240</v>
      </c>
      <c r="D551" s="76" t="s">
        <v>240</v>
      </c>
      <c r="E551" s="62"/>
      <c r="F551" s="92" t="str">
        <f t="shared" si="22"/>
        <v/>
      </c>
      <c r="G551" s="92" t="str">
        <f t="shared" si="23"/>
        <v/>
      </c>
    </row>
    <row r="552" spans="1:7" x14ac:dyDescent="0.25">
      <c r="A552" s="70" t="s">
        <v>2748</v>
      </c>
      <c r="B552" s="179" t="s">
        <v>931</v>
      </c>
      <c r="C552" s="76" t="s">
        <v>240</v>
      </c>
      <c r="D552" s="76" t="s">
        <v>240</v>
      </c>
      <c r="E552" s="62"/>
      <c r="F552" s="92" t="str">
        <f t="shared" si="22"/>
        <v/>
      </c>
      <c r="G552" s="92" t="str">
        <f t="shared" si="23"/>
        <v/>
      </c>
    </row>
    <row r="553" spans="1:7" x14ac:dyDescent="0.25">
      <c r="A553" s="70" t="s">
        <v>2749</v>
      </c>
      <c r="B553" s="179" t="s">
        <v>931</v>
      </c>
      <c r="C553" s="76" t="s">
        <v>240</v>
      </c>
      <c r="D553" s="76" t="s">
        <v>240</v>
      </c>
      <c r="E553" s="62"/>
      <c r="F553" s="92" t="str">
        <f t="shared" si="22"/>
        <v/>
      </c>
      <c r="G553" s="92" t="str">
        <f t="shared" si="23"/>
        <v/>
      </c>
    </row>
    <row r="554" spans="1:7" x14ac:dyDescent="0.25">
      <c r="A554" s="70" t="s">
        <v>2750</v>
      </c>
      <c r="B554" s="179" t="s">
        <v>931</v>
      </c>
      <c r="C554" s="76" t="s">
        <v>240</v>
      </c>
      <c r="D554" s="76" t="s">
        <v>240</v>
      </c>
      <c r="E554" s="62"/>
      <c r="F554" s="92" t="str">
        <f t="shared" si="22"/>
        <v/>
      </c>
      <c r="G554" s="92" t="str">
        <f t="shared" si="23"/>
        <v/>
      </c>
    </row>
    <row r="555" spans="1:7" x14ac:dyDescent="0.25">
      <c r="A555" s="70" t="s">
        <v>2751</v>
      </c>
      <c r="B555" s="179" t="s">
        <v>931</v>
      </c>
      <c r="C555" s="76" t="s">
        <v>240</v>
      </c>
      <c r="D555" s="76" t="s">
        <v>240</v>
      </c>
      <c r="E555" s="62"/>
      <c r="F555" s="92" t="str">
        <f t="shared" si="22"/>
        <v/>
      </c>
      <c r="G555" s="92" t="str">
        <f t="shared" si="23"/>
        <v/>
      </c>
    </row>
    <row r="556" spans="1:7" x14ac:dyDescent="0.25">
      <c r="A556" s="70" t="s">
        <v>2752</v>
      </c>
      <c r="B556" s="179" t="s">
        <v>931</v>
      </c>
      <c r="C556" s="76" t="s">
        <v>240</v>
      </c>
      <c r="D556" s="76" t="s">
        <v>240</v>
      </c>
      <c r="E556" s="62"/>
      <c r="F556" s="92" t="str">
        <f t="shared" si="22"/>
        <v/>
      </c>
      <c r="G556" s="92" t="str">
        <f t="shared" si="23"/>
        <v/>
      </c>
    </row>
    <row r="557" spans="1:7" x14ac:dyDescent="0.25">
      <c r="A557" s="70" t="s">
        <v>2753</v>
      </c>
      <c r="B557" s="179" t="s">
        <v>931</v>
      </c>
      <c r="C557" s="76" t="s">
        <v>240</v>
      </c>
      <c r="D557" s="76" t="s">
        <v>240</v>
      </c>
      <c r="E557" s="62"/>
      <c r="F557" s="92" t="str">
        <f t="shared" si="22"/>
        <v/>
      </c>
      <c r="G557" s="92" t="str">
        <f t="shared" si="23"/>
        <v/>
      </c>
    </row>
    <row r="558" spans="1:7" x14ac:dyDescent="0.25">
      <c r="A558" s="70" t="s">
        <v>2754</v>
      </c>
      <c r="B558" s="179" t="s">
        <v>931</v>
      </c>
      <c r="C558" s="76" t="s">
        <v>240</v>
      </c>
      <c r="D558" s="76" t="s">
        <v>240</v>
      </c>
      <c r="E558" s="62"/>
      <c r="F558" s="92" t="str">
        <f t="shared" si="22"/>
        <v/>
      </c>
      <c r="G558" s="92" t="str">
        <f t="shared" si="23"/>
        <v/>
      </c>
    </row>
    <row r="559" spans="1:7" x14ac:dyDescent="0.25">
      <c r="A559" s="70" t="s">
        <v>2755</v>
      </c>
      <c r="B559" s="179" t="s">
        <v>931</v>
      </c>
      <c r="C559" s="76" t="s">
        <v>240</v>
      </c>
      <c r="D559" s="76" t="s">
        <v>240</v>
      </c>
      <c r="E559" s="62"/>
      <c r="F559" s="92" t="str">
        <f t="shared" si="22"/>
        <v/>
      </c>
      <c r="G559" s="92" t="str">
        <f t="shared" si="23"/>
        <v/>
      </c>
    </row>
    <row r="560" spans="1:7" x14ac:dyDescent="0.25">
      <c r="A560" s="70" t="s">
        <v>2756</v>
      </c>
      <c r="B560" s="179" t="s">
        <v>931</v>
      </c>
      <c r="C560" s="76" t="s">
        <v>240</v>
      </c>
      <c r="D560" s="76" t="s">
        <v>240</v>
      </c>
      <c r="E560" s="62"/>
      <c r="F560" s="92" t="str">
        <f t="shared" si="22"/>
        <v/>
      </c>
      <c r="G560" s="92" t="str">
        <f t="shared" si="23"/>
        <v/>
      </c>
    </row>
    <row r="561" spans="1:7" x14ac:dyDescent="0.25">
      <c r="A561" s="70" t="s">
        <v>2757</v>
      </c>
      <c r="B561" s="179" t="s">
        <v>931</v>
      </c>
      <c r="C561" s="76" t="s">
        <v>240</v>
      </c>
      <c r="D561" s="76" t="s">
        <v>240</v>
      </c>
      <c r="E561" s="62"/>
      <c r="F561" s="92" t="str">
        <f t="shared" si="22"/>
        <v/>
      </c>
      <c r="G561" s="92" t="str">
        <f t="shared" si="23"/>
        <v/>
      </c>
    </row>
    <row r="562" spans="1:7" x14ac:dyDescent="0.25">
      <c r="A562" s="70" t="s">
        <v>2758</v>
      </c>
      <c r="B562" s="179" t="s">
        <v>931</v>
      </c>
      <c r="C562" s="76" t="s">
        <v>240</v>
      </c>
      <c r="D562" s="76" t="s">
        <v>240</v>
      </c>
      <c r="E562" s="62"/>
      <c r="F562" s="92" t="str">
        <f t="shared" si="22"/>
        <v/>
      </c>
      <c r="G562" s="92" t="str">
        <f t="shared" si="23"/>
        <v/>
      </c>
    </row>
    <row r="563" spans="1:7" x14ac:dyDescent="0.25">
      <c r="A563" s="70" t="s">
        <v>2759</v>
      </c>
      <c r="B563" s="83" t="s">
        <v>1179</v>
      </c>
      <c r="C563" s="76" t="s">
        <v>240</v>
      </c>
      <c r="D563" s="76" t="s">
        <v>240</v>
      </c>
      <c r="E563" s="62"/>
      <c r="F563" s="92" t="str">
        <f t="shared" si="22"/>
        <v/>
      </c>
      <c r="G563" s="92" t="str">
        <f t="shared" si="23"/>
        <v/>
      </c>
    </row>
    <row r="564" spans="1:7" x14ac:dyDescent="0.25">
      <c r="A564" s="70" t="s">
        <v>2760</v>
      </c>
      <c r="B564" s="83" t="s">
        <v>316</v>
      </c>
      <c r="C564" s="110">
        <f>SUM(C546:C563)</f>
        <v>0</v>
      </c>
      <c r="D564" s="139">
        <f>SUM(D546:D563)</f>
        <v>0</v>
      </c>
      <c r="E564" s="62"/>
      <c r="F564" s="135">
        <f>SUM(F546:F563)</f>
        <v>0</v>
      </c>
      <c r="G564" s="135">
        <f>SUM(G546:G563)</f>
        <v>0</v>
      </c>
    </row>
    <row r="565" spans="1:7" x14ac:dyDescent="0.25">
      <c r="A565" s="70" t="s">
        <v>2761</v>
      </c>
      <c r="B565" s="74"/>
      <c r="C565" s="57"/>
      <c r="D565" s="57"/>
      <c r="E565" s="62"/>
      <c r="F565" s="62"/>
      <c r="G565" s="62"/>
    </row>
    <row r="566" spans="1:7" x14ac:dyDescent="0.25">
      <c r="A566" s="70" t="s">
        <v>2762</v>
      </c>
      <c r="B566" s="74"/>
      <c r="C566" s="57"/>
      <c r="D566" s="57"/>
      <c r="E566" s="62"/>
      <c r="F566" s="62"/>
      <c r="G566" s="62"/>
    </row>
    <row r="567" spans="1:7" x14ac:dyDescent="0.25">
      <c r="A567" s="70" t="s">
        <v>2763</v>
      </c>
      <c r="B567" s="74"/>
      <c r="C567" s="57"/>
      <c r="D567" s="57"/>
      <c r="E567" s="62"/>
      <c r="F567" s="62"/>
      <c r="G567" s="62"/>
    </row>
    <row r="568" spans="1:7" x14ac:dyDescent="0.25">
      <c r="A568" s="79"/>
      <c r="B568" s="79" t="s">
        <v>2764</v>
      </c>
      <c r="C568" s="79" t="s">
        <v>276</v>
      </c>
      <c r="D568" s="79" t="s">
        <v>1442</v>
      </c>
      <c r="E568" s="79"/>
      <c r="F568" s="79" t="s">
        <v>800</v>
      </c>
      <c r="G568" s="79" t="s">
        <v>2765</v>
      </c>
    </row>
    <row r="569" spans="1:7" x14ac:dyDescent="0.25">
      <c r="A569" s="70" t="s">
        <v>2766</v>
      </c>
      <c r="B569" s="179" t="s">
        <v>931</v>
      </c>
      <c r="C569" s="158" t="s">
        <v>240</v>
      </c>
      <c r="D569" s="204" t="s">
        <v>240</v>
      </c>
      <c r="E569" s="62"/>
      <c r="F569" s="92" t="str">
        <f>IF($C$587=0,"",IF(C569="[for completion]","",IF(C569="","",C569/$C$587)))</f>
        <v/>
      </c>
      <c r="G569" s="92" t="str">
        <f>IF($D$587=0,"",IF(D569="[for completion]","",IF(D569="","",D569/$D$587)))</f>
        <v/>
      </c>
    </row>
    <row r="570" spans="1:7" x14ac:dyDescent="0.25">
      <c r="A570" s="70" t="s">
        <v>2767</v>
      </c>
      <c r="B570" s="179" t="s">
        <v>931</v>
      </c>
      <c r="C570" s="158" t="s">
        <v>240</v>
      </c>
      <c r="D570" s="204" t="s">
        <v>240</v>
      </c>
      <c r="E570" s="62"/>
      <c r="F570" s="92" t="str">
        <f t="shared" ref="F570:F586" si="24">IF($C$587=0,"",IF(C570="[for completion]","",IF(C570="","",C570/$C$587)))</f>
        <v/>
      </c>
      <c r="G570" s="92" t="str">
        <f t="shared" ref="G570:G586" si="25">IF($D$587=0,"",IF(D570="[for completion]","",IF(D570="","",D570/$D$587)))</f>
        <v/>
      </c>
    </row>
    <row r="571" spans="1:7" x14ac:dyDescent="0.25">
      <c r="A571" s="70" t="s">
        <v>2768</v>
      </c>
      <c r="B571" s="179" t="s">
        <v>931</v>
      </c>
      <c r="C571" s="158" t="s">
        <v>240</v>
      </c>
      <c r="D571" s="204" t="s">
        <v>240</v>
      </c>
      <c r="E571" s="62"/>
      <c r="F571" s="92" t="str">
        <f t="shared" si="24"/>
        <v/>
      </c>
      <c r="G571" s="92" t="str">
        <f t="shared" si="25"/>
        <v/>
      </c>
    </row>
    <row r="572" spans="1:7" x14ac:dyDescent="0.25">
      <c r="A572" s="70" t="s">
        <v>2769</v>
      </c>
      <c r="B572" s="179" t="s">
        <v>931</v>
      </c>
      <c r="C572" s="158" t="s">
        <v>240</v>
      </c>
      <c r="D572" s="204" t="s">
        <v>240</v>
      </c>
      <c r="E572" s="62"/>
      <c r="F572" s="92" t="str">
        <f t="shared" si="24"/>
        <v/>
      </c>
      <c r="G572" s="92" t="str">
        <f t="shared" si="25"/>
        <v/>
      </c>
    </row>
    <row r="573" spans="1:7" x14ac:dyDescent="0.25">
      <c r="A573" s="70" t="s">
        <v>2770</v>
      </c>
      <c r="B573" s="179" t="s">
        <v>931</v>
      </c>
      <c r="C573" s="158" t="s">
        <v>240</v>
      </c>
      <c r="D573" s="204" t="s">
        <v>240</v>
      </c>
      <c r="E573" s="62"/>
      <c r="F573" s="92" t="str">
        <f t="shared" si="24"/>
        <v/>
      </c>
      <c r="G573" s="92" t="str">
        <f t="shared" si="25"/>
        <v/>
      </c>
    </row>
    <row r="574" spans="1:7" x14ac:dyDescent="0.25">
      <c r="A574" s="70" t="s">
        <v>2771</v>
      </c>
      <c r="B574" s="179" t="s">
        <v>931</v>
      </c>
      <c r="C574" s="158" t="s">
        <v>240</v>
      </c>
      <c r="D574" s="204" t="s">
        <v>240</v>
      </c>
      <c r="E574" s="62"/>
      <c r="F574" s="92" t="str">
        <f t="shared" si="24"/>
        <v/>
      </c>
      <c r="G574" s="92" t="str">
        <f t="shared" si="25"/>
        <v/>
      </c>
    </row>
    <row r="575" spans="1:7" x14ac:dyDescent="0.25">
      <c r="A575" s="70" t="s">
        <v>2772</v>
      </c>
      <c r="B575" s="179" t="s">
        <v>931</v>
      </c>
      <c r="C575" s="158" t="s">
        <v>240</v>
      </c>
      <c r="D575" s="204" t="s">
        <v>240</v>
      </c>
      <c r="E575" s="62"/>
      <c r="F575" s="92" t="str">
        <f t="shared" si="24"/>
        <v/>
      </c>
      <c r="G575" s="92" t="str">
        <f t="shared" si="25"/>
        <v/>
      </c>
    </row>
    <row r="576" spans="1:7" x14ac:dyDescent="0.25">
      <c r="A576" s="70" t="s">
        <v>2773</v>
      </c>
      <c r="B576" s="179" t="s">
        <v>931</v>
      </c>
      <c r="C576" s="158" t="s">
        <v>240</v>
      </c>
      <c r="D576" s="204" t="s">
        <v>240</v>
      </c>
      <c r="E576" s="62"/>
      <c r="F576" s="92" t="str">
        <f t="shared" si="24"/>
        <v/>
      </c>
      <c r="G576" s="92" t="str">
        <f t="shared" si="25"/>
        <v/>
      </c>
    </row>
    <row r="577" spans="1:7" x14ac:dyDescent="0.25">
      <c r="A577" s="70" t="s">
        <v>2774</v>
      </c>
      <c r="B577" s="179" t="s">
        <v>931</v>
      </c>
      <c r="C577" s="158" t="s">
        <v>240</v>
      </c>
      <c r="D577" s="204" t="s">
        <v>240</v>
      </c>
      <c r="E577" s="62"/>
      <c r="F577" s="92" t="str">
        <f t="shared" si="24"/>
        <v/>
      </c>
      <c r="G577" s="92" t="str">
        <f t="shared" si="25"/>
        <v/>
      </c>
    </row>
    <row r="578" spans="1:7" x14ac:dyDescent="0.25">
      <c r="A578" s="70" t="s">
        <v>2775</v>
      </c>
      <c r="B578" s="179" t="s">
        <v>931</v>
      </c>
      <c r="C578" s="158" t="s">
        <v>240</v>
      </c>
      <c r="D578" s="204" t="s">
        <v>240</v>
      </c>
      <c r="E578" s="62"/>
      <c r="F578" s="92" t="str">
        <f t="shared" si="24"/>
        <v/>
      </c>
      <c r="G578" s="92" t="str">
        <f t="shared" si="25"/>
        <v/>
      </c>
    </row>
    <row r="579" spans="1:7" x14ac:dyDescent="0.25">
      <c r="A579" s="70" t="s">
        <v>2776</v>
      </c>
      <c r="B579" s="179" t="s">
        <v>931</v>
      </c>
      <c r="C579" s="158" t="s">
        <v>240</v>
      </c>
      <c r="D579" s="204" t="s">
        <v>240</v>
      </c>
      <c r="E579" s="62"/>
      <c r="F579" s="92" t="str">
        <f t="shared" si="24"/>
        <v/>
      </c>
      <c r="G579" s="92" t="str">
        <f t="shared" si="25"/>
        <v/>
      </c>
    </row>
    <row r="580" spans="1:7" x14ac:dyDescent="0.25">
      <c r="A580" s="70" t="s">
        <v>2777</v>
      </c>
      <c r="B580" s="179" t="s">
        <v>931</v>
      </c>
      <c r="C580" s="158" t="s">
        <v>240</v>
      </c>
      <c r="D580" s="204" t="s">
        <v>240</v>
      </c>
      <c r="E580" s="62"/>
      <c r="F580" s="92" t="str">
        <f t="shared" si="24"/>
        <v/>
      </c>
      <c r="G580" s="92" t="str">
        <f t="shared" si="25"/>
        <v/>
      </c>
    </row>
    <row r="581" spans="1:7" x14ac:dyDescent="0.25">
      <c r="A581" s="70" t="s">
        <v>2778</v>
      </c>
      <c r="B581" s="179" t="s">
        <v>931</v>
      </c>
      <c r="C581" s="158" t="s">
        <v>240</v>
      </c>
      <c r="D581" s="204" t="s">
        <v>240</v>
      </c>
      <c r="E581" s="62"/>
      <c r="F581" s="92" t="str">
        <f t="shared" si="24"/>
        <v/>
      </c>
      <c r="G581" s="92" t="str">
        <f t="shared" si="25"/>
        <v/>
      </c>
    </row>
    <row r="582" spans="1:7" x14ac:dyDescent="0.25">
      <c r="A582" s="70" t="s">
        <v>2779</v>
      </c>
      <c r="B582" s="179" t="s">
        <v>931</v>
      </c>
      <c r="C582" s="158" t="s">
        <v>240</v>
      </c>
      <c r="D582" s="204" t="s">
        <v>240</v>
      </c>
      <c r="E582" s="62"/>
      <c r="F582" s="92" t="str">
        <f t="shared" si="24"/>
        <v/>
      </c>
      <c r="G582" s="92" t="str">
        <f t="shared" si="25"/>
        <v/>
      </c>
    </row>
    <row r="583" spans="1:7" x14ac:dyDescent="0.25">
      <c r="A583" s="70" t="s">
        <v>2780</v>
      </c>
      <c r="B583" s="179" t="s">
        <v>931</v>
      </c>
      <c r="C583" s="158" t="s">
        <v>240</v>
      </c>
      <c r="D583" s="204" t="s">
        <v>240</v>
      </c>
      <c r="E583" s="62"/>
      <c r="F583" s="92" t="str">
        <f t="shared" si="24"/>
        <v/>
      </c>
      <c r="G583" s="92" t="str">
        <f t="shared" si="25"/>
        <v/>
      </c>
    </row>
    <row r="584" spans="1:7" x14ac:dyDescent="0.25">
      <c r="A584" s="70" t="s">
        <v>2781</v>
      </c>
      <c r="B584" s="179" t="s">
        <v>931</v>
      </c>
      <c r="C584" s="158" t="s">
        <v>240</v>
      </c>
      <c r="D584" s="204" t="s">
        <v>240</v>
      </c>
      <c r="E584" s="62"/>
      <c r="F584" s="92" t="str">
        <f t="shared" si="24"/>
        <v/>
      </c>
      <c r="G584" s="92" t="str">
        <f t="shared" si="25"/>
        <v/>
      </c>
    </row>
    <row r="585" spans="1:7" x14ac:dyDescent="0.25">
      <c r="A585" s="70" t="s">
        <v>2782</v>
      </c>
      <c r="B585" s="179" t="s">
        <v>931</v>
      </c>
      <c r="C585" s="158" t="s">
        <v>240</v>
      </c>
      <c r="D585" s="204" t="s">
        <v>240</v>
      </c>
      <c r="E585" s="62"/>
      <c r="F585" s="92" t="str">
        <f t="shared" si="24"/>
        <v/>
      </c>
      <c r="G585" s="92" t="str">
        <f t="shared" si="25"/>
        <v/>
      </c>
    </row>
    <row r="586" spans="1:7" x14ac:dyDescent="0.25">
      <c r="A586" s="70" t="s">
        <v>2783</v>
      </c>
      <c r="B586" s="83" t="s">
        <v>1179</v>
      </c>
      <c r="C586" s="158" t="s">
        <v>240</v>
      </c>
      <c r="D586" s="204" t="s">
        <v>240</v>
      </c>
      <c r="E586" s="62"/>
      <c r="F586" s="92" t="str">
        <f t="shared" si="24"/>
        <v/>
      </c>
      <c r="G586" s="92" t="str">
        <f t="shared" si="25"/>
        <v/>
      </c>
    </row>
    <row r="587" spans="1:7" x14ac:dyDescent="0.25">
      <c r="A587" s="70" t="s">
        <v>2784</v>
      </c>
      <c r="B587" s="83" t="s">
        <v>316</v>
      </c>
      <c r="C587" s="110">
        <f>SUM(C569:C586)</f>
        <v>0</v>
      </c>
      <c r="D587" s="139">
        <f>SUM(D569:D586)</f>
        <v>0</v>
      </c>
      <c r="E587" s="62"/>
      <c r="F587" s="135">
        <f>SUM(F569:F586)</f>
        <v>0</v>
      </c>
      <c r="G587" s="135">
        <f>SUM(G569:G586)</f>
        <v>0</v>
      </c>
    </row>
    <row r="588" spans="1:7" x14ac:dyDescent="0.25">
      <c r="A588" s="79"/>
      <c r="B588" s="79" t="s">
        <v>2785</v>
      </c>
      <c r="C588" s="79" t="s">
        <v>276</v>
      </c>
      <c r="D588" s="79" t="s">
        <v>1442</v>
      </c>
      <c r="E588" s="79"/>
      <c r="F588" s="79" t="s">
        <v>800</v>
      </c>
      <c r="G588" s="79" t="s">
        <v>1443</v>
      </c>
    </row>
    <row r="589" spans="1:7" x14ac:dyDescent="0.25">
      <c r="A589" s="70" t="s">
        <v>2786</v>
      </c>
      <c r="B589" s="83" t="s">
        <v>1209</v>
      </c>
      <c r="C589" s="76" t="s">
        <v>240</v>
      </c>
      <c r="D589" s="76" t="s">
        <v>240</v>
      </c>
      <c r="E589" s="62"/>
      <c r="F589" s="92" t="str">
        <f t="shared" ref="F589:F596" si="26">IF($C$602=0,"",IF(C589="[for completion]","",IF(C589="","",C589/$C$602)))</f>
        <v/>
      </c>
      <c r="G589" s="92" t="str">
        <f t="shared" ref="G589:G596" si="27">IF($D$602=0,"",IF(D589="[for completion]","",IF(D589="","",D589/$D$602)))</f>
        <v/>
      </c>
    </row>
    <row r="590" spans="1:7" x14ac:dyDescent="0.25">
      <c r="A590" s="70" t="s">
        <v>2787</v>
      </c>
      <c r="B590" s="83" t="s">
        <v>1211</v>
      </c>
      <c r="C590" s="76" t="s">
        <v>240</v>
      </c>
      <c r="D590" s="76" t="s">
        <v>240</v>
      </c>
      <c r="E590" s="62"/>
      <c r="F590" s="92" t="str">
        <f t="shared" si="26"/>
        <v/>
      </c>
      <c r="G590" s="92" t="str">
        <f t="shared" si="27"/>
        <v/>
      </c>
    </row>
    <row r="591" spans="1:7" x14ac:dyDescent="0.25">
      <c r="A591" s="70" t="s">
        <v>2788</v>
      </c>
      <c r="B591" s="83" t="s">
        <v>1213</v>
      </c>
      <c r="C591" s="76" t="s">
        <v>240</v>
      </c>
      <c r="D591" s="76" t="s">
        <v>240</v>
      </c>
      <c r="E591" s="62"/>
      <c r="F591" s="92" t="str">
        <f t="shared" si="26"/>
        <v/>
      </c>
      <c r="G591" s="92" t="str">
        <f t="shared" si="27"/>
        <v/>
      </c>
    </row>
    <row r="592" spans="1:7" x14ac:dyDescent="0.25">
      <c r="A592" s="70" t="s">
        <v>2789</v>
      </c>
      <c r="B592" s="83" t="s">
        <v>1215</v>
      </c>
      <c r="C592" s="76" t="s">
        <v>240</v>
      </c>
      <c r="D592" s="76" t="s">
        <v>240</v>
      </c>
      <c r="E592" s="62"/>
      <c r="F592" s="92" t="str">
        <f t="shared" si="26"/>
        <v/>
      </c>
      <c r="G592" s="92" t="str">
        <f t="shared" si="27"/>
        <v/>
      </c>
    </row>
    <row r="593" spans="1:7" x14ac:dyDescent="0.25">
      <c r="A593" s="70" t="s">
        <v>2790</v>
      </c>
      <c r="B593" s="83" t="s">
        <v>1217</v>
      </c>
      <c r="C593" s="76" t="s">
        <v>240</v>
      </c>
      <c r="D593" s="76" t="s">
        <v>240</v>
      </c>
      <c r="E593" s="62"/>
      <c r="F593" s="92" t="str">
        <f t="shared" si="26"/>
        <v/>
      </c>
      <c r="G593" s="92" t="str">
        <f t="shared" si="27"/>
        <v/>
      </c>
    </row>
    <row r="594" spans="1:7" x14ac:dyDescent="0.25">
      <c r="A594" s="70" t="s">
        <v>2791</v>
      </c>
      <c r="B594" s="83" t="s">
        <v>1219</v>
      </c>
      <c r="C594" s="76" t="s">
        <v>240</v>
      </c>
      <c r="D594" s="76" t="s">
        <v>240</v>
      </c>
      <c r="E594" s="62"/>
      <c r="F594" s="92" t="str">
        <f t="shared" si="26"/>
        <v/>
      </c>
      <c r="G594" s="92" t="str">
        <f t="shared" si="27"/>
        <v/>
      </c>
    </row>
    <row r="595" spans="1:7" x14ac:dyDescent="0.25">
      <c r="A595" s="70" t="s">
        <v>2792</v>
      </c>
      <c r="B595" s="83" t="s">
        <v>1221</v>
      </c>
      <c r="C595" s="76" t="s">
        <v>240</v>
      </c>
      <c r="D595" s="76" t="s">
        <v>240</v>
      </c>
      <c r="E595" s="62"/>
      <c r="F595" s="92" t="str">
        <f t="shared" si="26"/>
        <v/>
      </c>
      <c r="G595" s="92" t="str">
        <f t="shared" si="27"/>
        <v/>
      </c>
    </row>
    <row r="596" spans="1:7" x14ac:dyDescent="0.25">
      <c r="A596" s="70" t="s">
        <v>2793</v>
      </c>
      <c r="B596" s="83" t="s">
        <v>1223</v>
      </c>
      <c r="C596" s="76" t="s">
        <v>240</v>
      </c>
      <c r="D596" s="76" t="s">
        <v>240</v>
      </c>
      <c r="E596" s="62"/>
      <c r="F596" s="92" t="str">
        <f t="shared" si="26"/>
        <v/>
      </c>
      <c r="G596" s="92" t="str">
        <f t="shared" si="27"/>
        <v/>
      </c>
    </row>
    <row r="597" spans="1:7" x14ac:dyDescent="0.25">
      <c r="A597" s="70" t="s">
        <v>2794</v>
      </c>
      <c r="B597" s="83" t="s">
        <v>1225</v>
      </c>
      <c r="C597" s="158" t="s">
        <v>240</v>
      </c>
      <c r="D597" s="76" t="s">
        <v>240</v>
      </c>
      <c r="E597" s="62"/>
      <c r="F597" s="92" t="str">
        <f>IF($C$602=0,"",IF(C597="[for completion]","",IF(C597="","",C597/$C$602)))</f>
        <v/>
      </c>
      <c r="G597" s="92" t="str">
        <f>IF($D$602=0,"",IF(D597="[for completion]","",IF(D597="","",D597/$D$602)))</f>
        <v/>
      </c>
    </row>
    <row r="598" spans="1:7" x14ac:dyDescent="0.25">
      <c r="A598" s="70" t="s">
        <v>2795</v>
      </c>
      <c r="B598" s="70" t="s">
        <v>1227</v>
      </c>
      <c r="C598" s="158" t="s">
        <v>240</v>
      </c>
      <c r="D598" s="76" t="s">
        <v>240</v>
      </c>
      <c r="F598" s="92" t="str">
        <f>IF($C$602=0,"",IF(C598="[for completion]","",IF(C598="","",C598/$C$602)))</f>
        <v/>
      </c>
      <c r="G598" s="92" t="str">
        <f>IF($D$602=0,"",IF(D598="[for completion]","",IF(D598="","",D598/$D$602)))</f>
        <v/>
      </c>
    </row>
    <row r="599" spans="1:7" x14ac:dyDescent="0.25">
      <c r="A599" s="70" t="s">
        <v>2796</v>
      </c>
      <c r="B599" s="70" t="s">
        <v>1229</v>
      </c>
      <c r="C599" s="158" t="s">
        <v>240</v>
      </c>
      <c r="D599" s="76" t="s">
        <v>240</v>
      </c>
      <c r="F599" s="92" t="str">
        <f>IF($C$602=0,"",IF(C599="[for completion]","",IF(C599="","",C599/$C$602)))</f>
        <v/>
      </c>
      <c r="G599" s="92" t="str">
        <f>IF($D$602=0,"",IF(D599="[for completion]","",IF(D599="","",D599/$D$602)))</f>
        <v/>
      </c>
    </row>
    <row r="600" spans="1:7" x14ac:dyDescent="0.25">
      <c r="A600" s="70" t="s">
        <v>2797</v>
      </c>
      <c r="B600" s="83" t="s">
        <v>1231</v>
      </c>
      <c r="C600" s="158" t="s">
        <v>240</v>
      </c>
      <c r="D600" s="76" t="s">
        <v>240</v>
      </c>
      <c r="E600" s="62"/>
      <c r="F600" s="92" t="str">
        <f>IF($C$602=0,"",IF(C600="[for completion]","",IF(C600="","",C600/$C$602)))</f>
        <v/>
      </c>
      <c r="G600" s="92" t="str">
        <f>IF($D$602=0,"",IF(D600="[for completion]","",IF(D600="","",D600/$D$602)))</f>
        <v/>
      </c>
    </row>
    <row r="601" spans="1:7" x14ac:dyDescent="0.25">
      <c r="A601" s="70" t="s">
        <v>2798</v>
      </c>
      <c r="B601" s="83" t="s">
        <v>1179</v>
      </c>
      <c r="C601" s="76" t="s">
        <v>240</v>
      </c>
      <c r="D601" s="76" t="s">
        <v>240</v>
      </c>
      <c r="E601" s="62"/>
      <c r="F601" s="92" t="str">
        <f>IF($C$602=0,"",IF(C601="[for completion]","",IF(C601="","",C601/$C$602)))</f>
        <v/>
      </c>
      <c r="G601" s="92" t="str">
        <f>IF($D$602=0,"",IF(D601="[for completion]","",IF(D601="","",D601/$D$602)))</f>
        <v/>
      </c>
    </row>
    <row r="602" spans="1:7" x14ac:dyDescent="0.25">
      <c r="A602" s="70" t="s">
        <v>2799</v>
      </c>
      <c r="B602" s="83" t="s">
        <v>316</v>
      </c>
      <c r="C602" s="110">
        <f>SUM(C589:C601)</f>
        <v>0</v>
      </c>
      <c r="D602" s="139">
        <f>SUM(D589:D601)</f>
        <v>0</v>
      </c>
      <c r="E602" s="62"/>
      <c r="F602" s="135">
        <f>SUM(F589:F601)</f>
        <v>0</v>
      </c>
      <c r="G602" s="135">
        <f>SUM(G589:G601)</f>
        <v>0</v>
      </c>
    </row>
    <row r="603" spans="1:7" x14ac:dyDescent="0.25">
      <c r="A603" s="70" t="s">
        <v>2800</v>
      </c>
      <c r="B603" s="176"/>
      <c r="C603" s="176"/>
      <c r="D603" s="176"/>
      <c r="E603" s="176"/>
      <c r="F603" s="176"/>
      <c r="G603" s="176"/>
    </row>
    <row r="604" spans="1:7" x14ac:dyDescent="0.25">
      <c r="A604" s="70" t="s">
        <v>2801</v>
      </c>
      <c r="B604" s="176"/>
      <c r="C604" s="176"/>
      <c r="D604" s="176"/>
      <c r="E604" s="176"/>
      <c r="F604" s="176"/>
      <c r="G604" s="176"/>
    </row>
    <row r="605" spans="1:7" x14ac:dyDescent="0.25">
      <c r="A605" s="70" t="s">
        <v>2802</v>
      </c>
      <c r="B605" s="176"/>
      <c r="C605" s="176"/>
      <c r="D605" s="176"/>
      <c r="E605" s="176"/>
      <c r="F605" s="176"/>
      <c r="G605" s="176"/>
    </row>
    <row r="606" spans="1:7" x14ac:dyDescent="0.25">
      <c r="A606" s="70" t="s">
        <v>2803</v>
      </c>
      <c r="B606" s="179"/>
      <c r="C606" s="158"/>
      <c r="D606" s="204"/>
      <c r="E606" s="234"/>
      <c r="F606" s="146"/>
      <c r="G606" s="146"/>
    </row>
    <row r="607" spans="1:7" x14ac:dyDescent="0.25">
      <c r="A607" s="70" t="s">
        <v>2804</v>
      </c>
      <c r="B607" s="179"/>
      <c r="C607" s="158"/>
      <c r="D607" s="204"/>
      <c r="E607" s="234"/>
      <c r="F607" s="146"/>
      <c r="G607" s="146"/>
    </row>
    <row r="608" spans="1:7" x14ac:dyDescent="0.25">
      <c r="A608" s="70" t="s">
        <v>2805</v>
      </c>
      <c r="B608" s="179"/>
      <c r="C608" s="158"/>
      <c r="D608" s="204"/>
      <c r="E608" s="234"/>
      <c r="F608" s="146"/>
      <c r="G608" s="146"/>
    </row>
    <row r="609" spans="1:7" x14ac:dyDescent="0.25">
      <c r="A609" s="70" t="s">
        <v>2806</v>
      </c>
      <c r="B609" s="179"/>
      <c r="C609" s="158"/>
      <c r="D609" s="204"/>
      <c r="E609" s="234"/>
      <c r="F609" s="146"/>
      <c r="G609" s="146"/>
    </row>
    <row r="610" spans="1:7" x14ac:dyDescent="0.25">
      <c r="A610" s="70" t="s">
        <v>2807</v>
      </c>
      <c r="B610" s="74"/>
      <c r="C610" s="52"/>
      <c r="D610" s="138"/>
      <c r="E610" s="62"/>
      <c r="F610" s="140"/>
      <c r="G610" s="140"/>
    </row>
    <row r="611" spans="1:7" x14ac:dyDescent="0.25">
      <c r="A611" s="70" t="s">
        <v>2808</v>
      </c>
    </row>
    <row r="612" spans="1:7" x14ac:dyDescent="0.25">
      <c r="A612" s="70" t="s">
        <v>2809</v>
      </c>
    </row>
    <row r="613" spans="1:7" x14ac:dyDescent="0.25">
      <c r="A613" s="79"/>
      <c r="B613" s="79" t="s">
        <v>2810</v>
      </c>
      <c r="C613" s="79" t="s">
        <v>276</v>
      </c>
      <c r="D613" s="79" t="s">
        <v>1442</v>
      </c>
      <c r="E613" s="79"/>
      <c r="F613" s="79" t="s">
        <v>800</v>
      </c>
      <c r="G613" s="79" t="s">
        <v>1443</v>
      </c>
    </row>
    <row r="614" spans="1:7" x14ac:dyDescent="0.25">
      <c r="A614" s="70" t="s">
        <v>2811</v>
      </c>
      <c r="B614" s="83" t="s">
        <v>1262</v>
      </c>
      <c r="C614" s="76" t="s">
        <v>240</v>
      </c>
      <c r="D614" s="76" t="s">
        <v>240</v>
      </c>
      <c r="E614" s="62"/>
      <c r="F614" s="92" t="str">
        <f>IF($C$618=0,"",IF(C614="[for completion]","",IF(C614="","",C614/$C$618)))</f>
        <v/>
      </c>
      <c r="G614" s="92" t="str">
        <f>IF($D$618=0,"",IF(D614="[for completion]","",IF(D614="","",D614/$D$618)))</f>
        <v/>
      </c>
    </row>
    <row r="615" spans="1:7" x14ac:dyDescent="0.25">
      <c r="A615" s="70" t="s">
        <v>2812</v>
      </c>
      <c r="B615" s="157" t="s">
        <v>1264</v>
      </c>
      <c r="C615" s="76" t="s">
        <v>240</v>
      </c>
      <c r="D615" s="76" t="s">
        <v>240</v>
      </c>
      <c r="E615" s="62"/>
      <c r="F615" s="208"/>
      <c r="G615" s="92" t="str">
        <f>IF($D$618=0,"",IF(D615="[for completion]","",IF(D615="","",D615/$D$618)))</f>
        <v/>
      </c>
    </row>
    <row r="616" spans="1:7" x14ac:dyDescent="0.25">
      <c r="A616" s="70" t="s">
        <v>2813</v>
      </c>
      <c r="B616" s="83" t="s">
        <v>676</v>
      </c>
      <c r="C616" s="76" t="s">
        <v>240</v>
      </c>
      <c r="D616" s="76" t="s">
        <v>240</v>
      </c>
      <c r="E616" s="62"/>
      <c r="F616" s="208"/>
      <c r="G616" s="92" t="str">
        <f>IF($D$618=0,"",IF(D616="[for completion]","",IF(D616="","",D616/$D$618)))</f>
        <v/>
      </c>
    </row>
    <row r="617" spans="1:7" x14ac:dyDescent="0.25">
      <c r="A617" s="70" t="s">
        <v>2814</v>
      </c>
      <c r="B617" s="70" t="s">
        <v>1179</v>
      </c>
      <c r="C617" s="76" t="s">
        <v>240</v>
      </c>
      <c r="D617" s="76" t="s">
        <v>240</v>
      </c>
      <c r="E617" s="62"/>
      <c r="F617" s="208"/>
      <c r="G617" s="92" t="str">
        <f>IF($D$618=0,"",IF(D617="[for completion]","",IF(D617="","",D617/$D$618)))</f>
        <v/>
      </c>
    </row>
    <row r="618" spans="1:7" x14ac:dyDescent="0.25">
      <c r="A618" s="70" t="s">
        <v>2815</v>
      </c>
      <c r="B618" s="83" t="s">
        <v>316</v>
      </c>
      <c r="C618" s="110">
        <f>SUM(C614:C617)</f>
        <v>0</v>
      </c>
      <c r="D618" s="139">
        <f>SUM(D614:D617)</f>
        <v>0</v>
      </c>
      <c r="E618" s="62"/>
      <c r="F618" s="135">
        <f>SUM(F614:F617)</f>
        <v>0</v>
      </c>
      <c r="G618" s="135">
        <f>SUM(G614:G617)</f>
        <v>0</v>
      </c>
    </row>
    <row r="619" spans="1:7" x14ac:dyDescent="0.25">
      <c r="A619" s="57"/>
    </row>
    <row r="620" spans="1:7" x14ac:dyDescent="0.25">
      <c r="A620" s="79"/>
      <c r="B620" s="79" t="s">
        <v>1521</v>
      </c>
      <c r="C620" s="79" t="s">
        <v>1270</v>
      </c>
      <c r="D620" s="79" t="s">
        <v>1522</v>
      </c>
      <c r="E620" s="79"/>
      <c r="F620" s="79" t="s">
        <v>1272</v>
      </c>
      <c r="G620" s="79" t="s">
        <v>1273</v>
      </c>
    </row>
    <row r="621" spans="1:7" x14ac:dyDescent="0.25">
      <c r="A621" s="70" t="s">
        <v>2816</v>
      </c>
      <c r="B621" s="83" t="s">
        <v>1402</v>
      </c>
      <c r="C621" s="158" t="s">
        <v>240</v>
      </c>
      <c r="D621" s="158" t="s">
        <v>240</v>
      </c>
      <c r="E621" s="160"/>
      <c r="F621" s="158" t="s">
        <v>240</v>
      </c>
      <c r="G621" s="158" t="s">
        <v>240</v>
      </c>
    </row>
    <row r="622" spans="1:7" x14ac:dyDescent="0.25">
      <c r="A622" s="70" t="s">
        <v>2817</v>
      </c>
      <c r="B622" s="83" t="s">
        <v>1404</v>
      </c>
      <c r="C622" s="158" t="s">
        <v>240</v>
      </c>
      <c r="D622" s="158" t="s">
        <v>240</v>
      </c>
      <c r="E622" s="160"/>
      <c r="F622" s="158" t="s">
        <v>240</v>
      </c>
      <c r="G622" s="158" t="s">
        <v>240</v>
      </c>
    </row>
    <row r="623" spans="1:7" x14ac:dyDescent="0.25">
      <c r="A623" s="70" t="s">
        <v>2818</v>
      </c>
      <c r="B623" s="83" t="s">
        <v>1406</v>
      </c>
      <c r="C623" s="158" t="s">
        <v>240</v>
      </c>
      <c r="D623" s="158" t="s">
        <v>240</v>
      </c>
      <c r="E623" s="160"/>
      <c r="F623" s="158" t="s">
        <v>240</v>
      </c>
      <c r="G623" s="158" t="s">
        <v>240</v>
      </c>
    </row>
    <row r="624" spans="1:7" x14ac:dyDescent="0.25">
      <c r="A624" s="70" t="s">
        <v>2819</v>
      </c>
      <c r="B624" s="83" t="s">
        <v>1408</v>
      </c>
      <c r="C624" s="158" t="s">
        <v>240</v>
      </c>
      <c r="D624" s="158" t="s">
        <v>240</v>
      </c>
      <c r="E624" s="160"/>
      <c r="F624" s="158" t="s">
        <v>240</v>
      </c>
      <c r="G624" s="158" t="s">
        <v>240</v>
      </c>
    </row>
    <row r="625" spans="1:7" x14ac:dyDescent="0.25">
      <c r="A625" s="70" t="s">
        <v>2820</v>
      </c>
      <c r="B625" s="83" t="s">
        <v>1410</v>
      </c>
      <c r="C625" s="158" t="s">
        <v>240</v>
      </c>
      <c r="D625" s="158" t="s">
        <v>240</v>
      </c>
      <c r="E625" s="160"/>
      <c r="F625" s="158" t="s">
        <v>240</v>
      </c>
      <c r="G625" s="158" t="s">
        <v>240</v>
      </c>
    </row>
    <row r="626" spans="1:7" x14ac:dyDescent="0.25">
      <c r="A626" s="70" t="s">
        <v>2821</v>
      </c>
      <c r="B626" s="83" t="s">
        <v>1412</v>
      </c>
      <c r="C626" s="158" t="s">
        <v>240</v>
      </c>
      <c r="D626" s="158" t="s">
        <v>240</v>
      </c>
      <c r="E626" s="160"/>
      <c r="F626" s="158" t="s">
        <v>240</v>
      </c>
      <c r="G626" s="158" t="s">
        <v>240</v>
      </c>
    </row>
    <row r="627" spans="1:7" x14ac:dyDescent="0.25">
      <c r="A627" s="70" t="s">
        <v>2822</v>
      </c>
      <c r="B627" s="83" t="s">
        <v>1414</v>
      </c>
      <c r="C627" s="158" t="s">
        <v>240</v>
      </c>
      <c r="D627" s="158" t="s">
        <v>240</v>
      </c>
      <c r="E627" s="160"/>
      <c r="F627" s="158" t="s">
        <v>240</v>
      </c>
      <c r="G627" s="158" t="s">
        <v>240</v>
      </c>
    </row>
    <row r="628" spans="1:7" x14ac:dyDescent="0.25">
      <c r="A628" s="70" t="s">
        <v>2823</v>
      </c>
      <c r="B628" s="83" t="s">
        <v>1416</v>
      </c>
      <c r="C628" s="158" t="s">
        <v>240</v>
      </c>
      <c r="D628" s="158" t="s">
        <v>240</v>
      </c>
      <c r="E628" s="160"/>
      <c r="F628" s="158" t="s">
        <v>240</v>
      </c>
      <c r="G628" s="158" t="s">
        <v>240</v>
      </c>
    </row>
    <row r="629" spans="1:7" x14ac:dyDescent="0.25">
      <c r="A629" s="70" t="s">
        <v>2824</v>
      </c>
      <c r="B629" s="83" t="s">
        <v>1418</v>
      </c>
      <c r="C629" s="158" t="s">
        <v>240</v>
      </c>
      <c r="D629" s="158" t="s">
        <v>240</v>
      </c>
      <c r="E629" s="160"/>
      <c r="F629" s="158" t="s">
        <v>240</v>
      </c>
      <c r="G629" s="158" t="s">
        <v>240</v>
      </c>
    </row>
    <row r="630" spans="1:7" x14ac:dyDescent="0.25">
      <c r="A630" s="70" t="s">
        <v>2825</v>
      </c>
      <c r="B630" s="83" t="s">
        <v>1420</v>
      </c>
      <c r="C630" s="158" t="s">
        <v>240</v>
      </c>
      <c r="D630" s="158" t="s">
        <v>240</v>
      </c>
      <c r="E630" s="160"/>
      <c r="F630" s="158" t="s">
        <v>240</v>
      </c>
      <c r="G630" s="158" t="s">
        <v>240</v>
      </c>
    </row>
    <row r="631" spans="1:7" x14ac:dyDescent="0.25">
      <c r="A631" s="70" t="s">
        <v>2826</v>
      </c>
      <c r="B631" s="83" t="s">
        <v>1422</v>
      </c>
      <c r="C631" s="158" t="s">
        <v>240</v>
      </c>
      <c r="D631" s="158" t="s">
        <v>240</v>
      </c>
      <c r="E631" s="160"/>
      <c r="F631" s="158" t="s">
        <v>240</v>
      </c>
      <c r="G631" s="158" t="s">
        <v>240</v>
      </c>
    </row>
    <row r="632" spans="1:7" x14ac:dyDescent="0.25">
      <c r="A632" s="70" t="s">
        <v>2827</v>
      </c>
      <c r="B632" s="83" t="s">
        <v>1424</v>
      </c>
      <c r="C632" s="158" t="s">
        <v>240</v>
      </c>
      <c r="D632" s="158" t="s">
        <v>240</v>
      </c>
      <c r="E632" s="160"/>
      <c r="F632" s="158" t="s">
        <v>240</v>
      </c>
      <c r="G632" s="158" t="s">
        <v>240</v>
      </c>
    </row>
    <row r="633" spans="1:7" x14ac:dyDescent="0.25">
      <c r="A633" s="70" t="s">
        <v>2828</v>
      </c>
      <c r="B633" s="83" t="s">
        <v>314</v>
      </c>
      <c r="C633" s="158" t="s">
        <v>240</v>
      </c>
      <c r="D633" s="158" t="s">
        <v>240</v>
      </c>
      <c r="E633" s="160"/>
      <c r="F633" s="158" t="s">
        <v>240</v>
      </c>
      <c r="G633" s="158" t="s">
        <v>240</v>
      </c>
    </row>
    <row r="634" spans="1:7" x14ac:dyDescent="0.25">
      <c r="A634" s="70" t="s">
        <v>2829</v>
      </c>
      <c r="B634" s="83" t="s">
        <v>316</v>
      </c>
      <c r="C634" s="110">
        <f>SUM(C621:C633)</f>
        <v>0</v>
      </c>
      <c r="D634" s="110">
        <f>SUM(D621:D633)</f>
        <v>0</v>
      </c>
      <c r="E634" s="54"/>
      <c r="F634" s="52"/>
      <c r="G634" s="92" t="str">
        <f>IF($D$639=0,"",IF(D634="[for completion]","",IF(D634="","",D634/$D$639)))</f>
        <v/>
      </c>
    </row>
    <row r="635" spans="1:7" x14ac:dyDescent="0.25">
      <c r="A635" s="70" t="s">
        <v>2830</v>
      </c>
      <c r="B635" s="70" t="s">
        <v>1283</v>
      </c>
      <c r="F635" s="158" t="s">
        <v>240</v>
      </c>
      <c r="G635" s="92" t="str">
        <f>IF($D$639=0,"",IF(D635="[for completion]","",IF(D635="","",D635/$D$639)))</f>
        <v/>
      </c>
    </row>
    <row r="636" spans="1:7" x14ac:dyDescent="0.25">
      <c r="A636" s="70" t="s">
        <v>2831</v>
      </c>
    </row>
    <row r="637" spans="1:7" x14ac:dyDescent="0.25">
      <c r="A637" s="70" t="s">
        <v>2832</v>
      </c>
      <c r="B637" s="179"/>
      <c r="C637" s="57"/>
      <c r="D637" s="57"/>
      <c r="E637" s="54"/>
      <c r="F637" s="137"/>
      <c r="G637" s="137"/>
    </row>
    <row r="638" spans="1:7" x14ac:dyDescent="0.25">
      <c r="A638" s="70" t="s">
        <v>2833</v>
      </c>
      <c r="B638" s="74"/>
      <c r="C638" s="57"/>
      <c r="D638" s="57"/>
      <c r="E638" s="54"/>
      <c r="F638" s="137"/>
      <c r="G638" s="137"/>
    </row>
    <row r="639" spans="1:7" x14ac:dyDescent="0.25">
      <c r="A639" s="70" t="s">
        <v>2834</v>
      </c>
      <c r="B639" s="74"/>
      <c r="C639" s="57"/>
      <c r="D639" s="57"/>
      <c r="E639" s="54"/>
      <c r="F639" s="207"/>
      <c r="G639" s="207"/>
    </row>
  </sheetData>
  <sheetProtection algorithmName="SHA-512" hashValue="baQgLXPJrRr2ta+Psx16jOIEaQOO6OstxlvT9Y7rwMscIxp5ke4zrWNDlZEkXlW49mEBjjoX6Twjc1u6y+N7ag==" saltValue="e3zXUHV25d4VKTo0Hy10KQ=="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phoneticPr fontId="58" type="noConversion"/>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heetViews>
  <sheetFormatPr baseColWidth="10" defaultColWidth="8.85546875" defaultRowHeight="14.3" outlineLevelRow="1" x14ac:dyDescent="0.25"/>
  <cols>
    <col min="1" max="1" width="12" style="57" customWidth="1"/>
    <col min="2" max="2" width="60.7109375" style="57" customWidth="1"/>
    <col min="3" max="4" width="40.7109375" style="57" customWidth="1"/>
    <col min="5" max="5" width="7.28515625" style="57" customWidth="1"/>
    <col min="6" max="6" width="42.85546875" style="57" customWidth="1"/>
    <col min="7" max="7" width="40.7109375" style="54" customWidth="1"/>
    <col min="8" max="8" width="7.28515625" style="57" customWidth="1"/>
    <col min="9" max="9" width="71.85546875" style="57" customWidth="1"/>
    <col min="10" max="11" width="47.7109375" style="57" customWidth="1"/>
    <col min="12" max="12" width="7.28515625" style="57" customWidth="1"/>
    <col min="13" max="13" width="25.7109375" style="57" customWidth="1"/>
    <col min="14" max="14" width="25.7109375" style="54" customWidth="1"/>
    <col min="15" max="16384" width="8.85546875" style="55"/>
  </cols>
  <sheetData>
    <row r="1" spans="1:14" ht="31.4" x14ac:dyDescent="0.25">
      <c r="A1" s="1" t="s">
        <v>2835</v>
      </c>
      <c r="B1" s="1"/>
      <c r="C1" s="54"/>
      <c r="D1" s="54"/>
      <c r="E1" s="54"/>
      <c r="F1" s="22" t="s">
        <v>226</v>
      </c>
      <c r="H1" s="54"/>
      <c r="I1" s="1"/>
      <c r="J1" s="54"/>
      <c r="K1" s="54"/>
      <c r="L1" s="54"/>
      <c r="M1" s="54"/>
    </row>
    <row r="2" spans="1:14" ht="15" thickBot="1" x14ac:dyDescent="0.3">
      <c r="A2" s="54"/>
      <c r="B2" s="54"/>
      <c r="C2" s="54"/>
      <c r="D2" s="54"/>
      <c r="E2" s="54"/>
      <c r="F2" s="54"/>
      <c r="H2" s="2"/>
      <c r="L2" s="54"/>
      <c r="M2" s="54"/>
    </row>
    <row r="3" spans="1:14" ht="19.25" thickBot="1" x14ac:dyDescent="0.3">
      <c r="A3" s="58"/>
      <c r="B3" s="59" t="s">
        <v>227</v>
      </c>
      <c r="C3" s="129" t="s">
        <v>1735</v>
      </c>
      <c r="D3" s="58"/>
      <c r="E3" s="58"/>
      <c r="F3" s="58"/>
      <c r="G3" s="58"/>
      <c r="H3" s="2"/>
      <c r="L3" s="54"/>
      <c r="M3" s="54"/>
    </row>
    <row r="4" spans="1:14" ht="15" thickBot="1" x14ac:dyDescent="0.3">
      <c r="H4" s="2"/>
      <c r="L4" s="54"/>
      <c r="M4" s="54"/>
    </row>
    <row r="5" spans="1:14" ht="18.55" x14ac:dyDescent="0.25">
      <c r="B5" s="209" t="s">
        <v>2836</v>
      </c>
      <c r="C5" s="60"/>
      <c r="E5" s="62"/>
      <c r="F5" s="62"/>
      <c r="H5" s="2"/>
      <c r="L5" s="54"/>
      <c r="M5" s="54"/>
    </row>
    <row r="6" spans="1:14" ht="18.55" x14ac:dyDescent="0.25">
      <c r="B6" s="210" t="s">
        <v>2837</v>
      </c>
      <c r="C6" s="60"/>
      <c r="E6" s="62"/>
      <c r="F6" s="62"/>
      <c r="H6" s="2"/>
      <c r="L6" s="54"/>
      <c r="M6" s="54"/>
    </row>
    <row r="7" spans="1:14" ht="15" thickBot="1" x14ac:dyDescent="0.3">
      <c r="B7" s="211" t="s">
        <v>2838</v>
      </c>
      <c r="H7" s="2"/>
      <c r="L7" s="54"/>
      <c r="M7" s="54"/>
    </row>
    <row r="8" spans="1:14" s="162" customFormat="1" x14ac:dyDescent="0.25">
      <c r="A8" s="57"/>
      <c r="B8" s="161"/>
      <c r="C8" s="57"/>
      <c r="D8" s="57"/>
      <c r="E8" s="57"/>
      <c r="F8" s="57"/>
      <c r="G8" s="54"/>
      <c r="H8" s="2"/>
      <c r="I8" s="57"/>
      <c r="J8" s="57"/>
      <c r="K8" s="57"/>
      <c r="L8" s="54"/>
      <c r="M8" s="54"/>
      <c r="N8" s="54"/>
    </row>
    <row r="9" spans="1:14" s="162" customFormat="1" ht="18.75" customHeight="1" x14ac:dyDescent="0.25">
      <c r="A9" s="67"/>
      <c r="B9" s="293" t="s">
        <v>2839</v>
      </c>
      <c r="C9" s="293"/>
      <c r="D9" s="67"/>
      <c r="E9" s="67"/>
      <c r="F9" s="67"/>
      <c r="G9" s="67"/>
      <c r="H9" s="2"/>
      <c r="I9" s="57"/>
      <c r="J9" s="57"/>
      <c r="K9" s="57"/>
      <c r="L9" s="54"/>
      <c r="M9" s="54"/>
      <c r="N9" s="54"/>
    </row>
    <row r="10" spans="1:14" s="162" customFormat="1" ht="18.75" customHeight="1" x14ac:dyDescent="0.25">
      <c r="A10" s="79"/>
      <c r="B10" s="79" t="s">
        <v>2215</v>
      </c>
      <c r="C10" s="79" t="s">
        <v>276</v>
      </c>
      <c r="D10" s="79" t="s">
        <v>2216</v>
      </c>
      <c r="E10" s="79"/>
      <c r="F10" s="79" t="s">
        <v>2840</v>
      </c>
      <c r="G10" s="79" t="s">
        <v>2841</v>
      </c>
      <c r="H10" s="2"/>
      <c r="I10" s="57"/>
      <c r="J10" s="57"/>
      <c r="K10" s="57"/>
      <c r="L10" s="54"/>
      <c r="M10" s="54"/>
      <c r="N10" s="54"/>
    </row>
    <row r="11" spans="1:14" s="162" customFormat="1" x14ac:dyDescent="0.25">
      <c r="A11" s="70" t="s">
        <v>2842</v>
      </c>
      <c r="B11" s="119" t="s">
        <v>2843</v>
      </c>
      <c r="C11" s="191" t="s">
        <v>240</v>
      </c>
      <c r="D11" s="192" t="s">
        <v>240</v>
      </c>
      <c r="E11" s="2"/>
      <c r="F11" s="92" t="str">
        <f>IF(OR('[3]B2. HTT Public Sector Assets'!$C$37=0,C11="[For completion]"),"",C11/'[3]B2. HTT Public Sector Assets'!$C$37)</f>
        <v/>
      </c>
      <c r="G11" s="92" t="str">
        <f>IF(OR('[3]B2. HTT Public Sector Assets'!$C$10=0,D11="[For completion]"),"",D11/'[3]B2. HTT Public Sector Assets'!$C$10)</f>
        <v/>
      </c>
      <c r="H11" s="2"/>
      <c r="I11" s="57"/>
      <c r="J11" s="57"/>
      <c r="K11" s="57"/>
      <c r="L11" s="54"/>
      <c r="M11" s="54"/>
      <c r="N11" s="54"/>
    </row>
    <row r="12" spans="1:14" s="162" customFormat="1" x14ac:dyDescent="0.25">
      <c r="A12" s="70" t="s">
        <v>2844</v>
      </c>
      <c r="B12" s="136" t="s">
        <v>2845</v>
      </c>
      <c r="C12" s="191" t="s">
        <v>240</v>
      </c>
      <c r="D12" s="192" t="s">
        <v>240</v>
      </c>
      <c r="E12" s="2"/>
      <c r="F12" s="92"/>
      <c r="G12" s="92"/>
      <c r="H12" s="2"/>
      <c r="I12" s="57"/>
      <c r="J12" s="57"/>
      <c r="K12" s="57"/>
      <c r="L12" s="54"/>
      <c r="M12" s="54"/>
      <c r="N12" s="54"/>
    </row>
    <row r="13" spans="1:14" s="162" customFormat="1" x14ac:dyDescent="0.25">
      <c r="A13" s="70" t="s">
        <v>2846</v>
      </c>
      <c r="B13" s="136" t="s">
        <v>2847</v>
      </c>
      <c r="C13" s="191" t="s">
        <v>240</v>
      </c>
      <c r="D13" s="192" t="s">
        <v>240</v>
      </c>
      <c r="E13" s="2"/>
      <c r="F13" s="92"/>
      <c r="G13" s="92"/>
      <c r="H13" s="2"/>
      <c r="I13" s="57"/>
      <c r="J13" s="57"/>
      <c r="K13" s="57"/>
      <c r="L13" s="54"/>
      <c r="M13" s="54"/>
      <c r="N13" s="54"/>
    </row>
    <row r="14" spans="1:14" s="162" customFormat="1" x14ac:dyDescent="0.25">
      <c r="A14" s="70" t="s">
        <v>2848</v>
      </c>
      <c r="B14" s="136" t="s">
        <v>2849</v>
      </c>
      <c r="C14" s="191" t="s">
        <v>240</v>
      </c>
      <c r="D14" s="192" t="s">
        <v>240</v>
      </c>
      <c r="E14" s="2"/>
      <c r="F14" s="92"/>
      <c r="G14" s="92"/>
      <c r="H14" s="2"/>
      <c r="I14" s="57"/>
      <c r="J14" s="57"/>
      <c r="K14" s="57"/>
      <c r="L14" s="54"/>
      <c r="M14" s="54"/>
      <c r="N14" s="54"/>
    </row>
    <row r="15" spans="1:14" s="162" customFormat="1" x14ac:dyDescent="0.25">
      <c r="A15" s="70"/>
      <c r="B15" s="136" t="s">
        <v>2850</v>
      </c>
      <c r="C15" s="191" t="s">
        <v>240</v>
      </c>
      <c r="D15" s="192" t="s">
        <v>240</v>
      </c>
      <c r="E15" s="2"/>
      <c r="F15" s="92"/>
      <c r="G15" s="92"/>
      <c r="H15" s="2"/>
      <c r="I15" s="57"/>
      <c r="J15" s="57"/>
      <c r="K15" s="57"/>
      <c r="L15" s="54"/>
      <c r="M15" s="54"/>
      <c r="N15" s="54"/>
    </row>
    <row r="16" spans="1:14" s="162" customFormat="1" x14ac:dyDescent="0.25">
      <c r="A16" s="70" t="s">
        <v>2851</v>
      </c>
      <c r="B16" s="83" t="s">
        <v>2852</v>
      </c>
      <c r="C16" s="191" t="s">
        <v>240</v>
      </c>
      <c r="D16" s="192" t="s">
        <v>240</v>
      </c>
      <c r="E16" s="2"/>
      <c r="F16" s="92" t="str">
        <f>IF(OR('[3]B2. HTT Public Sector Assets'!$C$37=0,C16="[For completion]"),"",C16/'[3]B2. HTT Public Sector Assets'!$C$37)</f>
        <v/>
      </c>
      <c r="G16" s="92" t="str">
        <f>IF(OR('[3]B2. HTT Public Sector Assets'!$C$10=0,D16="[For completion]"),"",D16/'[3]B2. HTT Public Sector Assets'!$C$10)</f>
        <v/>
      </c>
      <c r="H16" s="2"/>
      <c r="I16" s="57"/>
      <c r="J16" s="57"/>
      <c r="K16" s="57"/>
      <c r="L16" s="54"/>
      <c r="M16" s="54"/>
      <c r="N16" s="54"/>
    </row>
    <row r="17" spans="1:14" s="162" customFormat="1" x14ac:dyDescent="0.25">
      <c r="A17" s="70" t="s">
        <v>2853</v>
      </c>
      <c r="B17" s="136" t="s">
        <v>2845</v>
      </c>
      <c r="C17" s="191" t="s">
        <v>240</v>
      </c>
      <c r="D17" s="192" t="s">
        <v>240</v>
      </c>
      <c r="E17" s="2"/>
      <c r="F17" s="92"/>
      <c r="G17" s="92"/>
      <c r="H17" s="2"/>
      <c r="I17" s="57"/>
      <c r="J17" s="57"/>
      <c r="K17" s="57"/>
      <c r="L17" s="54"/>
      <c r="M17" s="54"/>
      <c r="N17" s="54"/>
    </row>
    <row r="18" spans="1:14" s="162" customFormat="1" x14ac:dyDescent="0.25">
      <c r="A18" s="70" t="s">
        <v>2854</v>
      </c>
      <c r="B18" s="136" t="s">
        <v>2847</v>
      </c>
      <c r="C18" s="191" t="s">
        <v>240</v>
      </c>
      <c r="D18" s="192" t="s">
        <v>240</v>
      </c>
      <c r="E18" s="2"/>
      <c r="F18" s="92"/>
      <c r="G18" s="92"/>
      <c r="H18" s="2"/>
      <c r="I18" s="57"/>
      <c r="J18" s="57"/>
      <c r="K18" s="57"/>
      <c r="L18" s="54"/>
      <c r="M18" s="54"/>
      <c r="N18" s="54"/>
    </row>
    <row r="19" spans="1:14" s="162" customFormat="1" x14ac:dyDescent="0.25">
      <c r="A19" s="70" t="s">
        <v>2855</v>
      </c>
      <c r="B19" s="136" t="s">
        <v>2849</v>
      </c>
      <c r="C19" s="191" t="s">
        <v>240</v>
      </c>
      <c r="D19" s="192" t="s">
        <v>240</v>
      </c>
      <c r="E19" s="2"/>
      <c r="F19" s="92"/>
      <c r="G19" s="92"/>
      <c r="H19" s="2"/>
      <c r="I19" s="57"/>
      <c r="J19" s="57"/>
      <c r="K19" s="57"/>
      <c r="L19" s="54"/>
      <c r="M19" s="54"/>
      <c r="N19" s="54"/>
    </row>
    <row r="20" spans="1:14" s="162" customFormat="1" x14ac:dyDescent="0.25">
      <c r="A20" s="70"/>
      <c r="B20" s="136" t="s">
        <v>2850</v>
      </c>
      <c r="C20" s="191" t="s">
        <v>240</v>
      </c>
      <c r="D20" s="192" t="s">
        <v>240</v>
      </c>
      <c r="E20" s="2"/>
      <c r="F20" s="92"/>
      <c r="G20" s="92"/>
      <c r="H20" s="2"/>
      <c r="I20" s="57"/>
      <c r="J20" s="57"/>
      <c r="K20" s="57"/>
      <c r="L20" s="54"/>
      <c r="M20" s="54"/>
      <c r="N20" s="54"/>
    </row>
    <row r="21" spans="1:14" s="162" customFormat="1" x14ac:dyDescent="0.25">
      <c r="A21" s="70" t="s">
        <v>2856</v>
      </c>
      <c r="B21" s="83" t="s">
        <v>2224</v>
      </c>
      <c r="C21" s="191" t="s">
        <v>240</v>
      </c>
      <c r="D21" s="192" t="s">
        <v>240</v>
      </c>
      <c r="E21" s="2"/>
      <c r="F21" s="92" t="str">
        <f>IF(OR('[3]B2. HTT Public Sector Assets'!$C$37=0,C21="[For completion]"),"",C21/'[3]B2. HTT Public Sector Assets'!$C$37)</f>
        <v/>
      </c>
      <c r="G21" s="92" t="str">
        <f>IF(OR('[3]B2. HTT Public Sector Assets'!$C$10=0,D21="[For completion]"),"",D21/'[3]B2. HTT Public Sector Assets'!$C$10)</f>
        <v/>
      </c>
      <c r="H21" s="2"/>
      <c r="I21" s="57"/>
      <c r="J21" s="57"/>
      <c r="K21" s="57"/>
      <c r="L21" s="54"/>
      <c r="M21" s="54"/>
      <c r="N21" s="54"/>
    </row>
    <row r="22" spans="1:14" s="162" customFormat="1" x14ac:dyDescent="0.25">
      <c r="A22" s="70" t="s">
        <v>2857</v>
      </c>
      <c r="B22" s="83" t="s">
        <v>2858</v>
      </c>
      <c r="C22" s="95">
        <f>SUM(C11,C16,C21)</f>
        <v>0</v>
      </c>
      <c r="D22" s="154">
        <f>SUM(D11,D16,D21)</f>
        <v>0</v>
      </c>
      <c r="E22" s="2"/>
      <c r="F22" s="92">
        <f>SUM(F11:F21)</f>
        <v>0</v>
      </c>
      <c r="G22" s="92">
        <f>SUM(G11:G21)</f>
        <v>0</v>
      </c>
      <c r="H22" s="2"/>
      <c r="I22" s="57"/>
      <c r="J22" s="57"/>
      <c r="K22" s="57"/>
      <c r="L22" s="54"/>
      <c r="M22" s="54"/>
      <c r="N22" s="54"/>
    </row>
    <row r="23" spans="1:14" s="162" customFormat="1" x14ac:dyDescent="0.25">
      <c r="A23" s="83" t="s">
        <v>2859</v>
      </c>
      <c r="B23" s="193" t="s">
        <v>318</v>
      </c>
      <c r="C23" s="191"/>
      <c r="D23" s="192"/>
      <c r="E23" s="2"/>
      <c r="F23" s="229"/>
      <c r="G23" s="229"/>
      <c r="H23" s="2"/>
      <c r="I23" s="57"/>
      <c r="J23" s="57"/>
      <c r="K23" s="57"/>
      <c r="L23" s="54"/>
      <c r="M23" s="54"/>
      <c r="N23" s="54"/>
    </row>
    <row r="24" spans="1:14" s="162" customFormat="1" x14ac:dyDescent="0.25">
      <c r="A24" s="83" t="s">
        <v>2860</v>
      </c>
      <c r="B24" s="193" t="s">
        <v>318</v>
      </c>
      <c r="C24" s="191"/>
      <c r="D24" s="192"/>
      <c r="E24" s="2"/>
      <c r="F24" s="229"/>
      <c r="G24" s="229"/>
      <c r="H24" s="2"/>
      <c r="I24" s="57"/>
      <c r="J24" s="57"/>
      <c r="K24" s="57"/>
      <c r="L24" s="54"/>
      <c r="M24" s="54"/>
      <c r="N24" s="54"/>
    </row>
    <row r="25" spans="1:14" s="162" customFormat="1" x14ac:dyDescent="0.25">
      <c r="A25" s="83" t="s">
        <v>2861</v>
      </c>
      <c r="B25" s="193" t="s">
        <v>318</v>
      </c>
      <c r="C25" s="191"/>
      <c r="D25" s="192"/>
      <c r="E25" s="2"/>
      <c r="F25" s="229"/>
      <c r="G25" s="229"/>
      <c r="H25" s="2"/>
      <c r="I25" s="57"/>
      <c r="J25" s="57"/>
      <c r="K25" s="57"/>
      <c r="L25" s="54"/>
      <c r="M25" s="54"/>
      <c r="N25" s="54"/>
    </row>
    <row r="26" spans="1:14" s="162" customFormat="1" x14ac:dyDescent="0.25">
      <c r="A26" s="83" t="s">
        <v>2862</v>
      </c>
      <c r="B26" s="193" t="s">
        <v>318</v>
      </c>
      <c r="C26" s="191"/>
      <c r="D26" s="192"/>
      <c r="E26" s="2"/>
      <c r="F26" s="229"/>
      <c r="G26" s="229"/>
      <c r="H26" s="2"/>
      <c r="I26" s="57"/>
      <c r="J26" s="57"/>
      <c r="K26" s="57"/>
      <c r="L26" s="54"/>
      <c r="M26" s="54"/>
      <c r="N26" s="54"/>
    </row>
    <row r="27" spans="1:14" s="162" customFormat="1" x14ac:dyDescent="0.25">
      <c r="A27" s="83" t="s">
        <v>2863</v>
      </c>
      <c r="B27" s="193" t="s">
        <v>318</v>
      </c>
      <c r="C27" s="191"/>
      <c r="D27" s="192"/>
      <c r="E27" s="2"/>
      <c r="F27" s="229"/>
      <c r="G27" s="229"/>
      <c r="H27" s="2"/>
      <c r="I27" s="57"/>
      <c r="J27" s="57"/>
      <c r="K27" s="57"/>
      <c r="L27" s="54"/>
      <c r="M27" s="54"/>
      <c r="N27" s="54"/>
    </row>
    <row r="28" spans="1:14" s="162" customFormat="1" x14ac:dyDescent="0.25">
      <c r="A28" s="74"/>
      <c r="B28" s="193"/>
      <c r="C28" s="106"/>
      <c r="D28" s="91"/>
      <c r="E28" s="2"/>
      <c r="F28" s="137"/>
      <c r="G28" s="137"/>
      <c r="H28" s="2"/>
      <c r="I28" s="57"/>
      <c r="J28" s="57"/>
      <c r="K28" s="57"/>
      <c r="L28" s="54"/>
      <c r="M28" s="54"/>
      <c r="N28" s="54"/>
    </row>
    <row r="29" spans="1:14" s="162" customFormat="1" x14ac:dyDescent="0.25">
      <c r="A29" s="74"/>
      <c r="B29" s="193"/>
      <c r="C29" s="106"/>
      <c r="D29" s="91"/>
      <c r="E29" s="2"/>
      <c r="F29" s="137"/>
      <c r="G29" s="137"/>
      <c r="H29" s="2"/>
      <c r="I29" s="57"/>
      <c r="J29" s="57"/>
      <c r="K29" s="57"/>
      <c r="L29" s="54"/>
      <c r="M29" s="54"/>
      <c r="N29" s="54"/>
    </row>
    <row r="30" spans="1:14" s="162" customFormat="1" ht="15" customHeight="1" x14ac:dyDescent="0.25">
      <c r="A30" s="79"/>
      <c r="B30" s="79" t="s">
        <v>2864</v>
      </c>
      <c r="C30" s="79" t="s">
        <v>276</v>
      </c>
      <c r="D30" s="79" t="s">
        <v>2216</v>
      </c>
      <c r="E30" s="79"/>
      <c r="F30" s="79" t="s">
        <v>2840</v>
      </c>
      <c r="G30" s="79" t="s">
        <v>2841</v>
      </c>
      <c r="H30" s="2"/>
      <c r="I30" s="57"/>
      <c r="J30" s="57"/>
      <c r="K30" s="57"/>
      <c r="L30" s="54"/>
      <c r="M30" s="54"/>
      <c r="N30" s="54"/>
    </row>
    <row r="31" spans="1:14" s="162" customFormat="1" x14ac:dyDescent="0.25">
      <c r="A31" s="70" t="s">
        <v>2865</v>
      </c>
      <c r="B31" s="95" t="s">
        <v>2866</v>
      </c>
      <c r="C31" s="191" t="s">
        <v>240</v>
      </c>
      <c r="D31" s="192" t="s">
        <v>240</v>
      </c>
      <c r="E31" s="2"/>
      <c r="F31" s="92" t="str">
        <f>IF(OR('[3]B2. HTT Public Sector Assets'!$C$37=0,C31="[For completion]"),"",C31/'[3]B2. HTT Public Sector Assets'!$C$37)</f>
        <v/>
      </c>
      <c r="G31" s="92" t="str">
        <f>IF(OR('[3]B2. HTT Public Sector Assets'!$C$10=0,D31="[For completion]"),"",D31/'[3]B2. HTT Public Sector Assets'!$C$10)</f>
        <v/>
      </c>
      <c r="H31" s="2"/>
      <c r="I31" s="57"/>
      <c r="J31" s="57"/>
      <c r="K31" s="57"/>
      <c r="L31" s="54"/>
      <c r="M31" s="54"/>
      <c r="N31" s="54"/>
    </row>
    <row r="32" spans="1:14" s="162" customFormat="1" x14ac:dyDescent="0.25">
      <c r="A32" s="70" t="s">
        <v>2867</v>
      </c>
      <c r="B32" s="95" t="s">
        <v>2868</v>
      </c>
      <c r="C32" s="191" t="s">
        <v>240</v>
      </c>
      <c r="D32" s="192" t="s">
        <v>240</v>
      </c>
      <c r="E32" s="2"/>
      <c r="F32" s="92" t="str">
        <f>IF(OR('[3]B2. HTT Public Sector Assets'!$C$37=0,C32="[For completion]"),"",C32/'[3]B2. HTT Public Sector Assets'!$C$37)</f>
        <v/>
      </c>
      <c r="G32" s="92" t="str">
        <f>IF(OR('[3]B2. HTT Public Sector Assets'!$C$10=0,D32="[For completion]"),"",D32/'[3]B2. HTT Public Sector Assets'!$C$10)</f>
        <v/>
      </c>
      <c r="H32" s="2"/>
      <c r="I32" s="57"/>
      <c r="J32" s="57"/>
      <c r="K32" s="57"/>
      <c r="L32" s="54"/>
      <c r="M32" s="54"/>
      <c r="N32" s="54"/>
    </row>
    <row r="33" spans="1:14" s="162" customFormat="1" x14ac:dyDescent="0.25">
      <c r="A33" s="70" t="s">
        <v>2869</v>
      </c>
      <c r="B33" s="95" t="s">
        <v>2870</v>
      </c>
      <c r="C33" s="191" t="s">
        <v>240</v>
      </c>
      <c r="D33" s="192" t="s">
        <v>240</v>
      </c>
      <c r="E33" s="2"/>
      <c r="F33" s="92" t="str">
        <f>IF(OR('[3]B2. HTT Public Sector Assets'!$C$37=0,C33="[For completion]"),"",C33/'[3]B2. HTT Public Sector Assets'!$C$37)</f>
        <v/>
      </c>
      <c r="G33" s="92" t="str">
        <f>IF(OR('[3]B2. HTT Public Sector Assets'!$C$10=0,D33="[For completion]"),"",D33/'[3]B2. HTT Public Sector Assets'!$C$10)</f>
        <v/>
      </c>
      <c r="H33" s="2"/>
      <c r="I33" s="57"/>
      <c r="J33" s="57"/>
      <c r="K33" s="57"/>
      <c r="L33" s="54"/>
      <c r="M33" s="54"/>
      <c r="N33" s="54"/>
    </row>
    <row r="34" spans="1:14" s="162" customFormat="1" ht="28.55" x14ac:dyDescent="0.25">
      <c r="A34" s="70" t="s">
        <v>2871</v>
      </c>
      <c r="B34" s="95" t="s">
        <v>2872</v>
      </c>
      <c r="C34" s="191" t="s">
        <v>240</v>
      </c>
      <c r="D34" s="192" t="s">
        <v>240</v>
      </c>
      <c r="E34" s="2"/>
      <c r="F34" s="92" t="str">
        <f>IF(OR('[3]B2. HTT Public Sector Assets'!$C$37=0,C34="[For completion]"),"",C34/'[3]B2. HTT Public Sector Assets'!$C$37)</f>
        <v/>
      </c>
      <c r="G34" s="92" t="str">
        <f>IF(OR('[3]B2. HTT Public Sector Assets'!$C$10=0,D34="[For completion]"),"",D34/'[3]B2. HTT Public Sector Assets'!$C$10)</f>
        <v/>
      </c>
      <c r="H34" s="2"/>
      <c r="I34" s="57"/>
      <c r="J34" s="57"/>
      <c r="K34" s="57"/>
      <c r="L34" s="54"/>
      <c r="M34" s="54"/>
      <c r="N34" s="54"/>
    </row>
    <row r="35" spans="1:14" s="162" customFormat="1" x14ac:dyDescent="0.25">
      <c r="A35" s="70" t="s">
        <v>2873</v>
      </c>
      <c r="B35" s="95" t="s">
        <v>2874</v>
      </c>
      <c r="C35" s="191" t="s">
        <v>240</v>
      </c>
      <c r="D35" s="192" t="s">
        <v>240</v>
      </c>
      <c r="E35" s="2"/>
      <c r="F35" s="92" t="str">
        <f>IF(OR('[3]B2. HTT Public Sector Assets'!$C$37=0,C35="[For completion]"),"",C35/'[3]B2. HTT Public Sector Assets'!$C$37)</f>
        <v/>
      </c>
      <c r="G35" s="92" t="str">
        <f>IF(OR('[3]B2. HTT Public Sector Assets'!$C$10=0,D35="[For completion]"),"",D35/'[3]B2. HTT Public Sector Assets'!$C$10)</f>
        <v/>
      </c>
      <c r="H35" s="2"/>
      <c r="I35" s="57"/>
      <c r="J35" s="57"/>
      <c r="K35" s="57"/>
      <c r="L35" s="54"/>
      <c r="M35" s="54"/>
      <c r="N35" s="54"/>
    </row>
    <row r="36" spans="1:14" s="162" customFormat="1" x14ac:dyDescent="0.25">
      <c r="A36" s="70" t="s">
        <v>2875</v>
      </c>
      <c r="B36" s="95" t="s">
        <v>2876</v>
      </c>
      <c r="C36" s="191" t="s">
        <v>240</v>
      </c>
      <c r="D36" s="192" t="s">
        <v>240</v>
      </c>
      <c r="E36" s="2"/>
      <c r="F36" s="92" t="str">
        <f>IF(OR('[3]B2. HTT Public Sector Assets'!$C$37=0,C36="[For completion]"),"",C36/'[3]B2. HTT Public Sector Assets'!$C$37)</f>
        <v/>
      </c>
      <c r="G36" s="92" t="str">
        <f>IF(OR('[3]B2. HTT Public Sector Assets'!$C$10=0,D36="[For completion]"),"",D36/'[3]B2. HTT Public Sector Assets'!$C$10)</f>
        <v/>
      </c>
      <c r="H36" s="2"/>
      <c r="I36" s="57"/>
      <c r="J36" s="57"/>
      <c r="K36" s="57"/>
      <c r="L36" s="54"/>
      <c r="M36" s="54"/>
      <c r="N36" s="54"/>
    </row>
    <row r="37" spans="1:14" s="162" customFormat="1" x14ac:dyDescent="0.25">
      <c r="A37" s="70" t="s">
        <v>2877</v>
      </c>
      <c r="B37" s="95" t="s">
        <v>2878</v>
      </c>
      <c r="C37" s="191" t="s">
        <v>240</v>
      </c>
      <c r="D37" s="192" t="s">
        <v>240</v>
      </c>
      <c r="E37" s="2"/>
      <c r="F37" s="92" t="str">
        <f>IF(OR('[3]B2. HTT Public Sector Assets'!$C$37=0,C37="[For completion]"),"",C37/'[3]B2. HTT Public Sector Assets'!$C$37)</f>
        <v/>
      </c>
      <c r="G37" s="92" t="str">
        <f>IF(OR('[3]B2. HTT Public Sector Assets'!$C$10=0,D37="[For completion]"),"",D37/'[3]B2. HTT Public Sector Assets'!$C$10)</f>
        <v/>
      </c>
      <c r="H37" s="2"/>
      <c r="I37" s="57"/>
      <c r="J37" s="57"/>
      <c r="K37" s="57"/>
      <c r="L37" s="54"/>
      <c r="M37" s="54"/>
      <c r="N37" s="54"/>
    </row>
    <row r="38" spans="1:14" s="162" customFormat="1" x14ac:dyDescent="0.25">
      <c r="A38" s="70" t="s">
        <v>2879</v>
      </c>
      <c r="B38" s="95" t="s">
        <v>2880</v>
      </c>
      <c r="C38" s="191" t="s">
        <v>240</v>
      </c>
      <c r="D38" s="192" t="s">
        <v>240</v>
      </c>
      <c r="E38" s="2"/>
      <c r="F38" s="92" t="str">
        <f>IF(OR('[3]B2. HTT Public Sector Assets'!$C$37=0,C38="[For completion]"),"",C38/'[3]B2. HTT Public Sector Assets'!$C$37)</f>
        <v/>
      </c>
      <c r="G38" s="92" t="str">
        <f>IF(OR('[3]B2. HTT Public Sector Assets'!$C$10=0,D38="[For completion]"),"",D38/'[3]B2. HTT Public Sector Assets'!$C$10)</f>
        <v/>
      </c>
      <c r="H38" s="2"/>
      <c r="I38" s="57"/>
      <c r="J38" s="57"/>
      <c r="K38" s="57"/>
      <c r="L38" s="54"/>
      <c r="M38" s="54"/>
      <c r="N38" s="54"/>
    </row>
    <row r="39" spans="1:14" s="162" customFormat="1" ht="28.55" x14ac:dyDescent="0.25">
      <c r="A39" s="70" t="s">
        <v>2881</v>
      </c>
      <c r="B39" s="95" t="s">
        <v>2882</v>
      </c>
      <c r="C39" s="191" t="s">
        <v>240</v>
      </c>
      <c r="D39" s="192" t="s">
        <v>240</v>
      </c>
      <c r="E39" s="2"/>
      <c r="F39" s="92" t="str">
        <f>IF(OR('[3]B2. HTT Public Sector Assets'!$C$37=0,C39="[For completion]"),"",C39/'[3]B2. HTT Public Sector Assets'!$C$37)</f>
        <v/>
      </c>
      <c r="G39" s="92" t="str">
        <f>IF(OR('[3]B2. HTT Public Sector Assets'!$C$10=0,D39="[For completion]"),"",D39/'[3]B2. HTT Public Sector Assets'!$C$10)</f>
        <v/>
      </c>
      <c r="H39" s="2"/>
      <c r="I39" s="57"/>
      <c r="J39" s="57"/>
      <c r="K39" s="57"/>
      <c r="L39" s="54"/>
      <c r="M39" s="54"/>
      <c r="N39" s="54"/>
    </row>
    <row r="40" spans="1:14" s="162" customFormat="1" x14ac:dyDescent="0.25">
      <c r="A40" s="70" t="s">
        <v>2883</v>
      </c>
      <c r="B40" s="95" t="s">
        <v>2884</v>
      </c>
      <c r="C40" s="191" t="s">
        <v>240</v>
      </c>
      <c r="D40" s="192" t="s">
        <v>240</v>
      </c>
      <c r="E40" s="2"/>
      <c r="F40" s="92" t="str">
        <f>IF(OR('[3]B2. HTT Public Sector Assets'!$C$37=0,C40="[For completion]"),"",C40/'[3]B2. HTT Public Sector Assets'!$C$37)</f>
        <v/>
      </c>
      <c r="G40" s="92" t="str">
        <f>IF(OR('[3]B2. HTT Public Sector Assets'!$C$10=0,D40="[For completion]"),"",D40/'[3]B2. HTT Public Sector Assets'!$C$10)</f>
        <v/>
      </c>
      <c r="H40" s="2"/>
      <c r="I40" s="57"/>
      <c r="J40" s="57"/>
      <c r="K40" s="57"/>
      <c r="L40" s="54"/>
      <c r="M40" s="54"/>
      <c r="N40" s="54"/>
    </row>
    <row r="41" spans="1:14" s="162" customFormat="1" x14ac:dyDescent="0.25">
      <c r="A41" s="70" t="s">
        <v>2885</v>
      </c>
      <c r="B41" s="95" t="s">
        <v>2886</v>
      </c>
      <c r="C41" s="191" t="s">
        <v>240</v>
      </c>
      <c r="D41" s="192" t="s">
        <v>240</v>
      </c>
      <c r="E41" s="2"/>
      <c r="F41" s="92" t="str">
        <f>IF(OR('[3]B2. HTT Public Sector Assets'!$C$37=0,C41="[For completion]"),"",C41/'[3]B2. HTT Public Sector Assets'!$C$37)</f>
        <v/>
      </c>
      <c r="G41" s="92" t="str">
        <f>IF(OR('[3]B2. HTT Public Sector Assets'!$C$10=0,D41="[For completion]"),"",D41/'[3]B2. HTT Public Sector Assets'!$C$10)</f>
        <v/>
      </c>
      <c r="H41" s="2"/>
      <c r="I41" s="57"/>
      <c r="J41" s="57"/>
      <c r="K41" s="57"/>
      <c r="L41" s="54"/>
      <c r="M41" s="54"/>
      <c r="N41" s="54"/>
    </row>
    <row r="42" spans="1:14" s="162" customFormat="1" x14ac:dyDescent="0.25">
      <c r="A42" s="70" t="s">
        <v>2887</v>
      </c>
      <c r="B42" s="95" t="s">
        <v>2888</v>
      </c>
      <c r="C42" s="191" t="s">
        <v>240</v>
      </c>
      <c r="D42" s="192" t="s">
        <v>240</v>
      </c>
      <c r="E42" s="2"/>
      <c r="F42" s="92" t="str">
        <f>IF(OR('[3]B2. HTT Public Sector Assets'!$C$37=0,C42="[For completion]"),"",C42/'[3]B2. HTT Public Sector Assets'!$C$37)</f>
        <v/>
      </c>
      <c r="G42" s="92" t="str">
        <f>IF(OR('[3]B2. HTT Public Sector Assets'!$C$10=0,D42="[For completion]"),"",D42/'[3]B2. HTT Public Sector Assets'!$C$10)</f>
        <v/>
      </c>
      <c r="H42" s="2"/>
      <c r="I42" s="57"/>
      <c r="J42" s="57"/>
      <c r="K42" s="57"/>
      <c r="L42" s="54"/>
      <c r="M42" s="54"/>
      <c r="N42" s="54"/>
    </row>
    <row r="43" spans="1:14" s="162" customFormat="1" x14ac:dyDescent="0.25">
      <c r="A43" s="70" t="s">
        <v>2889</v>
      </c>
      <c r="B43" s="212" t="s">
        <v>2890</v>
      </c>
      <c r="C43" s="191" t="s">
        <v>240</v>
      </c>
      <c r="D43" s="192" t="s">
        <v>240</v>
      </c>
      <c r="E43" s="2"/>
      <c r="F43" s="92" t="str">
        <f>IF(OR('[3]B2. HTT Public Sector Assets'!$C$37=0,C43="[For completion]"),"",C43/'[3]B2. HTT Public Sector Assets'!$C$37)</f>
        <v/>
      </c>
      <c r="G43" s="92" t="str">
        <f>IF(OR('[3]B2. HTT Public Sector Assets'!$C$10=0,D43="[For completion]"),"",D43/'[3]B2. HTT Public Sector Assets'!$C$10)</f>
        <v/>
      </c>
      <c r="H43" s="2"/>
      <c r="I43" s="57"/>
      <c r="J43" s="57"/>
      <c r="K43" s="57"/>
      <c r="L43" s="54"/>
      <c r="M43" s="54"/>
      <c r="N43" s="54"/>
    </row>
    <row r="44" spans="1:14" s="162" customFormat="1" x14ac:dyDescent="0.25">
      <c r="A44" s="70" t="s">
        <v>2891</v>
      </c>
      <c r="B44" s="212" t="s">
        <v>2892</v>
      </c>
      <c r="C44" s="191" t="s">
        <v>240</v>
      </c>
      <c r="D44" s="192" t="s">
        <v>240</v>
      </c>
      <c r="E44" s="2"/>
      <c r="F44" s="92" t="str">
        <f>IF(OR('[3]B2. HTT Public Sector Assets'!$C$37=0,C44="[For completion]"),"",C44/'[3]B2. HTT Public Sector Assets'!$C$37)</f>
        <v/>
      </c>
      <c r="G44" s="92" t="str">
        <f>IF(OR('[3]B2. HTT Public Sector Assets'!$C$10=0,D44="[For completion]"),"",D44/'[3]B2. HTT Public Sector Assets'!$C$10)</f>
        <v/>
      </c>
      <c r="H44" s="2"/>
      <c r="I44" s="57"/>
      <c r="J44" s="57"/>
      <c r="K44" s="57"/>
      <c r="L44" s="54"/>
      <c r="M44" s="54"/>
      <c r="N44" s="54"/>
    </row>
    <row r="45" spans="1:14" s="162" customFormat="1" x14ac:dyDescent="0.25">
      <c r="A45" s="70" t="s">
        <v>2893</v>
      </c>
      <c r="B45" s="212" t="s">
        <v>2894</v>
      </c>
      <c r="C45" s="191" t="s">
        <v>240</v>
      </c>
      <c r="D45" s="192" t="s">
        <v>240</v>
      </c>
      <c r="E45" s="2"/>
      <c r="F45" s="92" t="str">
        <f>IF(OR('[3]B2. HTT Public Sector Assets'!$C$37=0,C45="[For completion]"),"",C45/'[3]B2. HTT Public Sector Assets'!$C$37)</f>
        <v/>
      </c>
      <c r="G45" s="92" t="str">
        <f>IF(OR('[3]B2. HTT Public Sector Assets'!$C$10=0,D45="[For completion]"),"",D45/'[3]B2. HTT Public Sector Assets'!$C$10)</f>
        <v/>
      </c>
      <c r="H45" s="2"/>
      <c r="I45" s="57"/>
      <c r="J45" s="57"/>
      <c r="K45" s="57"/>
      <c r="L45" s="54"/>
      <c r="M45" s="54"/>
      <c r="N45" s="54"/>
    </row>
    <row r="46" spans="1:14" s="162" customFormat="1" x14ac:dyDescent="0.25">
      <c r="A46" s="70" t="s">
        <v>2895</v>
      </c>
      <c r="B46" s="212" t="s">
        <v>2896</v>
      </c>
      <c r="C46" s="191" t="s">
        <v>240</v>
      </c>
      <c r="D46" s="191" t="s">
        <v>240</v>
      </c>
      <c r="E46" s="2"/>
      <c r="F46" s="92" t="str">
        <f>IF(OR('[3]B2. HTT Public Sector Assets'!$C$37=0,C46="[For completion]"),"",C46/'[3]B2. HTT Public Sector Assets'!$C$37)</f>
        <v/>
      </c>
      <c r="G46" s="92"/>
      <c r="H46" s="2"/>
      <c r="I46" s="57"/>
      <c r="J46" s="57"/>
      <c r="K46" s="57"/>
      <c r="L46" s="54"/>
      <c r="M46" s="54"/>
      <c r="N46" s="54"/>
    </row>
    <row r="47" spans="1:14" s="162" customFormat="1" x14ac:dyDescent="0.25">
      <c r="A47" s="70" t="s">
        <v>2897</v>
      </c>
      <c r="B47" s="83" t="s">
        <v>2858</v>
      </c>
      <c r="C47" s="95">
        <f>SUM(C31:C46)</f>
        <v>0</v>
      </c>
      <c r="D47" s="154">
        <f>SUM(D31:D46)</f>
        <v>0</v>
      </c>
      <c r="E47" s="2"/>
      <c r="F47" s="92">
        <f>SUM(F31:F40)</f>
        <v>0</v>
      </c>
      <c r="G47" s="92">
        <f>SUM(G31:G46)</f>
        <v>0</v>
      </c>
      <c r="H47" s="2"/>
      <c r="I47" s="57"/>
      <c r="J47" s="57"/>
      <c r="K47" s="57"/>
      <c r="L47" s="54"/>
      <c r="M47" s="54"/>
      <c r="N47" s="54"/>
    </row>
    <row r="48" spans="1:14" s="162" customFormat="1" x14ac:dyDescent="0.25">
      <c r="A48" s="179"/>
      <c r="B48" s="179"/>
      <c r="C48" s="179"/>
      <c r="D48" s="179"/>
      <c r="E48" s="2"/>
      <c r="F48" s="74"/>
      <c r="G48" s="74"/>
      <c r="H48" s="2"/>
      <c r="I48" s="57"/>
      <c r="J48" s="57"/>
      <c r="K48" s="57"/>
      <c r="L48" s="54"/>
      <c r="M48" s="54"/>
      <c r="N48" s="54"/>
    </row>
    <row r="49" spans="1:14" ht="18.55" x14ac:dyDescent="0.25">
      <c r="A49" s="67"/>
      <c r="B49" s="67" t="s">
        <v>2838</v>
      </c>
      <c r="C49" s="68"/>
      <c r="D49" s="68"/>
      <c r="E49" s="68"/>
      <c r="F49" s="68"/>
      <c r="G49" s="69"/>
      <c r="H49" s="2"/>
      <c r="I49" s="74"/>
      <c r="J49" s="62"/>
      <c r="K49" s="62"/>
      <c r="L49" s="62"/>
      <c r="M49" s="62"/>
    </row>
    <row r="50" spans="1:14" ht="15" customHeight="1" x14ac:dyDescent="0.25">
      <c r="A50" s="79"/>
      <c r="B50" s="80" t="s">
        <v>1545</v>
      </c>
      <c r="C50" s="79"/>
      <c r="D50" s="79"/>
      <c r="E50" s="79"/>
      <c r="F50" s="82"/>
      <c r="G50" s="82"/>
      <c r="H50" s="2"/>
      <c r="I50" s="74"/>
      <c r="J50" s="100"/>
      <c r="K50" s="100"/>
      <c r="L50" s="100"/>
      <c r="M50" s="101"/>
      <c r="N50" s="101"/>
    </row>
    <row r="51" spans="1:14" x14ac:dyDescent="0.25">
      <c r="A51" s="70" t="s">
        <v>2898</v>
      </c>
      <c r="B51" s="70" t="s">
        <v>1547</v>
      </c>
      <c r="C51" s="204" t="s">
        <v>240</v>
      </c>
      <c r="D51" s="76"/>
      <c r="E51" s="179"/>
      <c r="F51" s="179"/>
      <c r="G51" s="160"/>
      <c r="H51" s="2"/>
      <c r="I51" s="74"/>
      <c r="L51" s="74"/>
      <c r="M51" s="74"/>
    </row>
    <row r="52" spans="1:14" outlineLevel="1" x14ac:dyDescent="0.25">
      <c r="A52" s="70" t="s">
        <v>2899</v>
      </c>
      <c r="B52" s="136" t="s">
        <v>791</v>
      </c>
      <c r="C52" s="204"/>
      <c r="D52" s="76"/>
      <c r="E52" s="179"/>
      <c r="F52" s="179"/>
      <c r="G52" s="160"/>
      <c r="H52" s="2"/>
      <c r="I52" s="74"/>
      <c r="L52" s="74"/>
      <c r="M52" s="74"/>
    </row>
    <row r="53" spans="1:14" outlineLevel="1" x14ac:dyDescent="0.25">
      <c r="A53" s="70" t="s">
        <v>2900</v>
      </c>
      <c r="B53" s="136" t="s">
        <v>793</v>
      </c>
      <c r="C53" s="204"/>
      <c r="D53" s="76"/>
      <c r="E53" s="179"/>
      <c r="F53" s="179"/>
      <c r="G53" s="160"/>
      <c r="H53" s="2"/>
      <c r="I53" s="74"/>
      <c r="L53" s="74"/>
      <c r="M53" s="74"/>
    </row>
    <row r="54" spans="1:14" outlineLevel="1" x14ac:dyDescent="0.25">
      <c r="A54" s="70" t="s">
        <v>2901</v>
      </c>
      <c r="E54" s="74"/>
      <c r="F54" s="74"/>
      <c r="H54" s="2"/>
      <c r="I54" s="74"/>
      <c r="L54" s="74"/>
      <c r="M54" s="74"/>
    </row>
    <row r="55" spans="1:14" outlineLevel="1" x14ac:dyDescent="0.25">
      <c r="A55" s="70" t="s">
        <v>2902</v>
      </c>
      <c r="E55" s="74"/>
      <c r="F55" s="74"/>
      <c r="H55" s="2"/>
      <c r="I55" s="74"/>
      <c r="L55" s="74"/>
      <c r="M55" s="74"/>
    </row>
    <row r="56" spans="1:14" outlineLevel="1" x14ac:dyDescent="0.25">
      <c r="A56" s="70" t="s">
        <v>2903</v>
      </c>
      <c r="E56" s="74"/>
      <c r="F56" s="74"/>
      <c r="H56" s="2"/>
      <c r="I56" s="74"/>
      <c r="L56" s="74"/>
      <c r="M56" s="74"/>
    </row>
    <row r="57" spans="1:14" outlineLevel="1" x14ac:dyDescent="0.25">
      <c r="A57" s="70" t="s">
        <v>2904</v>
      </c>
      <c r="E57" s="74"/>
      <c r="F57" s="74"/>
      <c r="H57" s="2"/>
      <c r="I57" s="74"/>
      <c r="L57" s="74"/>
      <c r="M57" s="74"/>
    </row>
    <row r="58" spans="1:14" outlineLevel="1" x14ac:dyDescent="0.25">
      <c r="A58" s="70" t="s">
        <v>2905</v>
      </c>
      <c r="E58" s="74"/>
      <c r="F58" s="74"/>
      <c r="H58" s="2"/>
      <c r="I58" s="74"/>
      <c r="L58" s="74"/>
      <c r="M58" s="74"/>
    </row>
    <row r="59" spans="1:14" x14ac:dyDescent="0.25">
      <c r="A59" s="79"/>
      <c r="B59" s="79" t="s">
        <v>1555</v>
      </c>
      <c r="C59" s="79" t="s">
        <v>1012</v>
      </c>
      <c r="D59" s="79" t="s">
        <v>1556</v>
      </c>
      <c r="E59" s="79"/>
      <c r="F59" s="79" t="s">
        <v>1557</v>
      </c>
      <c r="G59" s="79" t="s">
        <v>1558</v>
      </c>
      <c r="H59" s="2"/>
      <c r="I59" s="152"/>
      <c r="J59" s="100"/>
      <c r="K59" s="100"/>
      <c r="L59" s="62"/>
      <c r="M59" s="100"/>
      <c r="N59" s="100"/>
    </row>
    <row r="60" spans="1:14" x14ac:dyDescent="0.25">
      <c r="A60" s="70" t="s">
        <v>2906</v>
      </c>
      <c r="B60" s="70" t="s">
        <v>1560</v>
      </c>
      <c r="C60" s="158" t="s">
        <v>240</v>
      </c>
      <c r="D60" s="219"/>
      <c r="E60" s="219"/>
      <c r="F60" s="221"/>
      <c r="G60" s="221"/>
      <c r="H60" s="2"/>
      <c r="I60" s="74"/>
      <c r="L60" s="100"/>
      <c r="M60" s="101"/>
      <c r="N60" s="101"/>
    </row>
    <row r="61" spans="1:14" x14ac:dyDescent="0.25">
      <c r="A61" s="100"/>
      <c r="B61" s="152"/>
      <c r="C61" s="100"/>
      <c r="D61" s="100"/>
      <c r="E61" s="100"/>
      <c r="F61" s="101"/>
      <c r="G61" s="101"/>
      <c r="H61" s="2"/>
      <c r="I61" s="152"/>
      <c r="J61" s="100"/>
      <c r="K61" s="100"/>
      <c r="L61" s="100"/>
      <c r="M61" s="101"/>
      <c r="N61" s="101"/>
    </row>
    <row r="62" spans="1:14" x14ac:dyDescent="0.25">
      <c r="B62" s="70" t="s">
        <v>1017</v>
      </c>
      <c r="C62" s="100"/>
      <c r="D62" s="100"/>
      <c r="E62" s="100"/>
      <c r="F62" s="101"/>
      <c r="G62" s="101"/>
      <c r="H62" s="2"/>
      <c r="I62" s="74"/>
      <c r="J62" s="100"/>
      <c r="K62" s="100"/>
      <c r="L62" s="100"/>
      <c r="M62" s="101"/>
      <c r="N62" s="101"/>
    </row>
    <row r="63" spans="1:14" x14ac:dyDescent="0.25">
      <c r="A63" s="70" t="s">
        <v>2907</v>
      </c>
      <c r="B63" s="179" t="s">
        <v>931</v>
      </c>
      <c r="C63" s="158" t="s">
        <v>240</v>
      </c>
      <c r="D63" s="204" t="s">
        <v>240</v>
      </c>
      <c r="E63" s="74"/>
      <c r="F63" s="92" t="str">
        <f>IF($C$78=0,"",IF(C63="[for completion]","",C63/$C$78))</f>
        <v/>
      </c>
      <c r="G63" s="92" t="str">
        <f>IF($D$78=0,"",IF(D63="[for completion]","",D63/$D$78))</f>
        <v/>
      </c>
      <c r="H63" s="2"/>
      <c r="I63" s="74"/>
      <c r="L63" s="74"/>
      <c r="M63" s="93"/>
      <c r="N63" s="93"/>
    </row>
    <row r="64" spans="1:14" x14ac:dyDescent="0.25">
      <c r="A64" s="70" t="s">
        <v>2908</v>
      </c>
      <c r="B64" s="179" t="s">
        <v>931</v>
      </c>
      <c r="C64" s="158" t="s">
        <v>240</v>
      </c>
      <c r="D64" s="204" t="s">
        <v>240</v>
      </c>
      <c r="E64" s="74"/>
      <c r="F64" s="92" t="str">
        <f t="shared" ref="F64:F77" si="0">IF($C$78=0,"",IF(C64="[for completion]","",C64/$C$78))</f>
        <v/>
      </c>
      <c r="G64" s="92" t="str">
        <f t="shared" ref="G64:G77" si="1">IF($D$78=0,"",IF(D64="[for completion]","",D64/$D$78))</f>
        <v/>
      </c>
      <c r="H64" s="2"/>
      <c r="I64" s="74"/>
      <c r="L64" s="74"/>
      <c r="M64" s="93"/>
      <c r="N64" s="93"/>
    </row>
    <row r="65" spans="1:14" x14ac:dyDescent="0.25">
      <c r="A65" s="70" t="s">
        <v>2909</v>
      </c>
      <c r="B65" s="179" t="s">
        <v>931</v>
      </c>
      <c r="C65" s="158" t="s">
        <v>240</v>
      </c>
      <c r="D65" s="204" t="s">
        <v>240</v>
      </c>
      <c r="F65" s="92" t="str">
        <f t="shared" si="0"/>
        <v/>
      </c>
      <c r="G65" s="92" t="str">
        <f t="shared" si="1"/>
        <v/>
      </c>
      <c r="H65" s="2"/>
      <c r="I65" s="74"/>
      <c r="M65" s="93"/>
      <c r="N65" s="93"/>
    </row>
    <row r="66" spans="1:14" x14ac:dyDescent="0.25">
      <c r="A66" s="70" t="s">
        <v>2910</v>
      </c>
      <c r="B66" s="179" t="s">
        <v>931</v>
      </c>
      <c r="C66" s="158" t="s">
        <v>240</v>
      </c>
      <c r="D66" s="204" t="s">
        <v>240</v>
      </c>
      <c r="E66" s="89"/>
      <c r="F66" s="92" t="str">
        <f t="shared" si="0"/>
        <v/>
      </c>
      <c r="G66" s="92" t="str">
        <f t="shared" si="1"/>
        <v/>
      </c>
      <c r="H66" s="2"/>
      <c r="I66" s="74"/>
      <c r="L66" s="89"/>
      <c r="M66" s="93"/>
      <c r="N66" s="93"/>
    </row>
    <row r="67" spans="1:14" x14ac:dyDescent="0.25">
      <c r="A67" s="70" t="s">
        <v>2911</v>
      </c>
      <c r="B67" s="179" t="s">
        <v>931</v>
      </c>
      <c r="C67" s="158" t="s">
        <v>240</v>
      </c>
      <c r="D67" s="204" t="s">
        <v>240</v>
      </c>
      <c r="E67" s="89"/>
      <c r="F67" s="92" t="str">
        <f t="shared" si="0"/>
        <v/>
      </c>
      <c r="G67" s="92" t="str">
        <f t="shared" si="1"/>
        <v/>
      </c>
      <c r="H67" s="2"/>
      <c r="I67" s="74"/>
      <c r="L67" s="89"/>
      <c r="M67" s="93"/>
      <c r="N67" s="93"/>
    </row>
    <row r="68" spans="1:14" x14ac:dyDescent="0.25">
      <c r="A68" s="70" t="s">
        <v>2912</v>
      </c>
      <c r="B68" s="179" t="s">
        <v>931</v>
      </c>
      <c r="C68" s="158" t="s">
        <v>240</v>
      </c>
      <c r="D68" s="204" t="s">
        <v>240</v>
      </c>
      <c r="E68" s="89"/>
      <c r="F68" s="92" t="str">
        <f t="shared" si="0"/>
        <v/>
      </c>
      <c r="G68" s="92" t="str">
        <f t="shared" si="1"/>
        <v/>
      </c>
      <c r="H68" s="2"/>
      <c r="I68" s="74"/>
      <c r="L68" s="89"/>
      <c r="M68" s="93"/>
      <c r="N68" s="93"/>
    </row>
    <row r="69" spans="1:14" x14ac:dyDescent="0.25">
      <c r="A69" s="70" t="s">
        <v>2913</v>
      </c>
      <c r="B69" s="179" t="s">
        <v>931</v>
      </c>
      <c r="C69" s="158" t="s">
        <v>240</v>
      </c>
      <c r="D69" s="204" t="s">
        <v>240</v>
      </c>
      <c r="E69" s="89"/>
      <c r="F69" s="92" t="str">
        <f t="shared" si="0"/>
        <v/>
      </c>
      <c r="G69" s="92" t="str">
        <f t="shared" si="1"/>
        <v/>
      </c>
      <c r="H69" s="2"/>
      <c r="I69" s="74"/>
      <c r="L69" s="89"/>
      <c r="M69" s="93"/>
      <c r="N69" s="93"/>
    </row>
    <row r="70" spans="1:14" x14ac:dyDescent="0.25">
      <c r="A70" s="70" t="s">
        <v>2914</v>
      </c>
      <c r="B70" s="179" t="s">
        <v>931</v>
      </c>
      <c r="C70" s="158" t="s">
        <v>240</v>
      </c>
      <c r="D70" s="204" t="s">
        <v>240</v>
      </c>
      <c r="E70" s="89"/>
      <c r="F70" s="92" t="str">
        <f t="shared" si="0"/>
        <v/>
      </c>
      <c r="G70" s="92" t="str">
        <f t="shared" si="1"/>
        <v/>
      </c>
      <c r="H70" s="2"/>
      <c r="I70" s="74"/>
      <c r="L70" s="89"/>
      <c r="M70" s="93"/>
      <c r="N70" s="93"/>
    </row>
    <row r="71" spans="1:14" x14ac:dyDescent="0.25">
      <c r="A71" s="70" t="s">
        <v>2915</v>
      </c>
      <c r="B71" s="179" t="s">
        <v>931</v>
      </c>
      <c r="C71" s="158" t="s">
        <v>240</v>
      </c>
      <c r="D71" s="204" t="s">
        <v>240</v>
      </c>
      <c r="E71" s="89"/>
      <c r="F71" s="92" t="str">
        <f t="shared" si="0"/>
        <v/>
      </c>
      <c r="G71" s="92" t="str">
        <f t="shared" si="1"/>
        <v/>
      </c>
      <c r="H71" s="2"/>
      <c r="I71" s="74"/>
      <c r="L71" s="89"/>
      <c r="M71" s="93"/>
      <c r="N71" s="93"/>
    </row>
    <row r="72" spans="1:14" x14ac:dyDescent="0.25">
      <c r="A72" s="70" t="s">
        <v>2916</v>
      </c>
      <c r="B72" s="179" t="s">
        <v>931</v>
      </c>
      <c r="C72" s="158" t="s">
        <v>240</v>
      </c>
      <c r="D72" s="204" t="s">
        <v>240</v>
      </c>
      <c r="E72" s="89"/>
      <c r="F72" s="92" t="str">
        <f t="shared" si="0"/>
        <v/>
      </c>
      <c r="G72" s="92" t="str">
        <f t="shared" si="1"/>
        <v/>
      </c>
      <c r="H72" s="2"/>
      <c r="I72" s="74"/>
      <c r="L72" s="89"/>
      <c r="M72" s="93"/>
      <c r="N72" s="93"/>
    </row>
    <row r="73" spans="1:14" x14ac:dyDescent="0.25">
      <c r="A73" s="70" t="s">
        <v>2917</v>
      </c>
      <c r="B73" s="179" t="s">
        <v>931</v>
      </c>
      <c r="C73" s="158" t="s">
        <v>240</v>
      </c>
      <c r="D73" s="204" t="s">
        <v>240</v>
      </c>
      <c r="E73" s="89"/>
      <c r="F73" s="92" t="str">
        <f t="shared" si="0"/>
        <v/>
      </c>
      <c r="G73" s="92" t="str">
        <f t="shared" si="1"/>
        <v/>
      </c>
      <c r="H73" s="2"/>
      <c r="I73" s="74"/>
      <c r="L73" s="89"/>
      <c r="M73" s="93"/>
      <c r="N73" s="93"/>
    </row>
    <row r="74" spans="1:14" x14ac:dyDescent="0.25">
      <c r="A74" s="70" t="s">
        <v>2918</v>
      </c>
      <c r="B74" s="179" t="s">
        <v>931</v>
      </c>
      <c r="C74" s="158" t="s">
        <v>240</v>
      </c>
      <c r="D74" s="204" t="s">
        <v>240</v>
      </c>
      <c r="E74" s="89"/>
      <c r="F74" s="92" t="str">
        <f t="shared" si="0"/>
        <v/>
      </c>
      <c r="G74" s="92" t="str">
        <f t="shared" si="1"/>
        <v/>
      </c>
      <c r="H74" s="2"/>
      <c r="I74" s="74"/>
      <c r="L74" s="89"/>
      <c r="M74" s="93"/>
      <c r="N74" s="93"/>
    </row>
    <row r="75" spans="1:14" x14ac:dyDescent="0.25">
      <c r="A75" s="70" t="s">
        <v>2919</v>
      </c>
      <c r="B75" s="179" t="s">
        <v>931</v>
      </c>
      <c r="C75" s="158" t="s">
        <v>240</v>
      </c>
      <c r="D75" s="204" t="s">
        <v>240</v>
      </c>
      <c r="E75" s="89"/>
      <c r="F75" s="92" t="str">
        <f t="shared" si="0"/>
        <v/>
      </c>
      <c r="G75" s="92" t="str">
        <f t="shared" si="1"/>
        <v/>
      </c>
      <c r="H75" s="2"/>
      <c r="I75" s="74"/>
      <c r="L75" s="89"/>
      <c r="M75" s="93"/>
      <c r="N75" s="93"/>
    </row>
    <row r="76" spans="1:14" x14ac:dyDescent="0.25">
      <c r="A76" s="70" t="s">
        <v>2920</v>
      </c>
      <c r="B76" s="179" t="s">
        <v>931</v>
      </c>
      <c r="C76" s="158" t="s">
        <v>240</v>
      </c>
      <c r="D76" s="204" t="s">
        <v>240</v>
      </c>
      <c r="E76" s="89"/>
      <c r="F76" s="92" t="str">
        <f t="shared" si="0"/>
        <v/>
      </c>
      <c r="G76" s="92" t="str">
        <f t="shared" si="1"/>
        <v/>
      </c>
      <c r="H76" s="2"/>
      <c r="I76" s="74"/>
      <c r="L76" s="89"/>
      <c r="M76" s="93"/>
      <c r="N76" s="93"/>
    </row>
    <row r="77" spans="1:14" x14ac:dyDescent="0.25">
      <c r="A77" s="70" t="s">
        <v>2921</v>
      </c>
      <c r="B77" s="179" t="s">
        <v>931</v>
      </c>
      <c r="C77" s="158" t="s">
        <v>240</v>
      </c>
      <c r="D77" s="204" t="s">
        <v>240</v>
      </c>
      <c r="E77" s="89"/>
      <c r="F77" s="92" t="str">
        <f t="shared" si="0"/>
        <v/>
      </c>
      <c r="G77" s="92" t="str">
        <f t="shared" si="1"/>
        <v/>
      </c>
      <c r="H77" s="2"/>
      <c r="I77" s="74"/>
      <c r="L77" s="89"/>
      <c r="M77" s="93"/>
      <c r="N77" s="93"/>
    </row>
    <row r="78" spans="1:14" x14ac:dyDescent="0.25">
      <c r="A78" s="70" t="s">
        <v>2922</v>
      </c>
      <c r="B78" s="94" t="s">
        <v>316</v>
      </c>
      <c r="C78" s="95">
        <f>SUM(C63:C77)</f>
        <v>0</v>
      </c>
      <c r="D78" s="154">
        <f>SUM(D63:D77)</f>
        <v>0</v>
      </c>
      <c r="E78" s="89"/>
      <c r="F78" s="96">
        <f>SUM(F63:F77)</f>
        <v>0</v>
      </c>
      <c r="G78" s="96">
        <f>SUM(G63:G77)</f>
        <v>0</v>
      </c>
      <c r="H78" s="2"/>
      <c r="I78" s="163"/>
      <c r="J78" s="74"/>
      <c r="K78" s="74"/>
      <c r="L78" s="89"/>
      <c r="M78" s="98"/>
      <c r="N78" s="98"/>
    </row>
    <row r="79" spans="1:14" x14ac:dyDescent="0.25">
      <c r="A79" s="79"/>
      <c r="B79" s="80" t="s">
        <v>1581</v>
      </c>
      <c r="C79" s="79" t="s">
        <v>276</v>
      </c>
      <c r="D79" s="79"/>
      <c r="E79" s="81"/>
      <c r="F79" s="79" t="s">
        <v>1557</v>
      </c>
      <c r="G79" s="79"/>
      <c r="H79" s="2"/>
      <c r="I79" s="152"/>
      <c r="J79" s="100"/>
      <c r="K79" s="100"/>
      <c r="L79" s="62"/>
      <c r="M79" s="100"/>
      <c r="N79" s="100"/>
    </row>
    <row r="80" spans="1:14" x14ac:dyDescent="0.25">
      <c r="A80" s="70" t="s">
        <v>2923</v>
      </c>
      <c r="B80" s="83" t="s">
        <v>1583</v>
      </c>
      <c r="C80" s="158" t="s">
        <v>240</v>
      </c>
      <c r="E80" s="164"/>
      <c r="F80" s="92" t="str">
        <f>IF($C$83=0,"",IF(C80="[for completion]","",C80/$C$83))</f>
        <v/>
      </c>
      <c r="G80" s="91"/>
      <c r="H80" s="2"/>
      <c r="I80" s="74"/>
      <c r="L80" s="164"/>
      <c r="M80" s="93"/>
      <c r="N80" s="91"/>
    </row>
    <row r="81" spans="1:14" x14ac:dyDescent="0.25">
      <c r="A81" s="70" t="s">
        <v>2924</v>
      </c>
      <c r="B81" s="83" t="s">
        <v>1585</v>
      </c>
      <c r="C81" s="158" t="s">
        <v>240</v>
      </c>
      <c r="E81" s="164"/>
      <c r="F81" s="92" t="str">
        <f>IF($C$83=0,"",IF(C81="[for completion]","",C81/$C$83))</f>
        <v/>
      </c>
      <c r="G81" s="91"/>
      <c r="H81" s="2"/>
      <c r="I81" s="74"/>
      <c r="L81" s="164"/>
      <c r="M81" s="93"/>
      <c r="N81" s="91"/>
    </row>
    <row r="82" spans="1:14" x14ac:dyDescent="0.25">
      <c r="A82" s="70" t="s">
        <v>2925</v>
      </c>
      <c r="B82" s="83" t="s">
        <v>314</v>
      </c>
      <c r="C82" s="158" t="s">
        <v>240</v>
      </c>
      <c r="E82" s="89"/>
      <c r="F82" s="92" t="str">
        <f>IF($C$83=0,"",IF(C82="[for completion]","",C82/$C$83))</f>
        <v/>
      </c>
      <c r="G82" s="91"/>
      <c r="H82" s="2"/>
      <c r="I82" s="74"/>
      <c r="L82" s="89"/>
      <c r="M82" s="93"/>
      <c r="N82" s="91"/>
    </row>
    <row r="83" spans="1:14" x14ac:dyDescent="0.25">
      <c r="A83" s="70" t="s">
        <v>2926</v>
      </c>
      <c r="B83" s="94" t="s">
        <v>316</v>
      </c>
      <c r="C83" s="95">
        <f>SUM(C80:C82)</f>
        <v>0</v>
      </c>
      <c r="D83" s="74"/>
      <c r="E83" s="89"/>
      <c r="F83" s="96">
        <f>SUM(F80:F82)</f>
        <v>0</v>
      </c>
      <c r="G83" s="91"/>
      <c r="H83" s="2"/>
      <c r="I83" s="74"/>
      <c r="L83" s="89"/>
      <c r="M83" s="93"/>
      <c r="N83" s="91"/>
    </row>
    <row r="84" spans="1:14" outlineLevel="1" x14ac:dyDescent="0.25">
      <c r="A84" s="70" t="s">
        <v>2927</v>
      </c>
      <c r="B84" s="163"/>
      <c r="C84" s="74"/>
      <c r="D84" s="74"/>
      <c r="E84" s="89"/>
      <c r="F84" s="98"/>
      <c r="G84" s="91"/>
      <c r="H84" s="2"/>
      <c r="I84" s="74"/>
      <c r="L84" s="89"/>
      <c r="M84" s="93"/>
      <c r="N84" s="91"/>
    </row>
    <row r="85" spans="1:14" outlineLevel="1" x14ac:dyDescent="0.25">
      <c r="A85" s="70" t="s">
        <v>2928</v>
      </c>
      <c r="B85" s="163"/>
      <c r="C85" s="74"/>
      <c r="D85" s="74"/>
      <c r="E85" s="89"/>
      <c r="F85" s="98"/>
      <c r="G85" s="91"/>
      <c r="H85" s="2"/>
      <c r="I85" s="74"/>
      <c r="L85" s="89"/>
      <c r="M85" s="93"/>
      <c r="N85" s="91"/>
    </row>
    <row r="86" spans="1:14" outlineLevel="1" x14ac:dyDescent="0.25">
      <c r="A86" s="70" t="s">
        <v>2929</v>
      </c>
      <c r="B86" s="74"/>
      <c r="E86" s="89"/>
      <c r="F86" s="93"/>
      <c r="G86" s="91"/>
      <c r="H86" s="2"/>
      <c r="I86" s="74"/>
      <c r="L86" s="89"/>
      <c r="M86" s="93"/>
      <c r="N86" s="91"/>
    </row>
    <row r="87" spans="1:14" outlineLevel="1" x14ac:dyDescent="0.25">
      <c r="A87" s="70" t="s">
        <v>2930</v>
      </c>
      <c r="B87" s="74"/>
      <c r="E87" s="89"/>
      <c r="F87" s="93"/>
      <c r="G87" s="91"/>
      <c r="H87" s="2"/>
      <c r="I87" s="74"/>
      <c r="L87" s="89"/>
      <c r="M87" s="93"/>
      <c r="N87" s="91"/>
    </row>
    <row r="88" spans="1:14" outlineLevel="1" x14ac:dyDescent="0.25">
      <c r="A88" s="70" t="s">
        <v>2931</v>
      </c>
      <c r="B88" s="74"/>
      <c r="E88" s="89"/>
      <c r="F88" s="93"/>
      <c r="G88" s="91"/>
      <c r="H88" s="2"/>
      <c r="I88" s="74"/>
      <c r="L88" s="89"/>
      <c r="M88" s="93"/>
      <c r="N88" s="91"/>
    </row>
    <row r="89" spans="1:14" ht="15" customHeight="1" x14ac:dyDescent="0.25">
      <c r="A89" s="79"/>
      <c r="B89" s="80" t="s">
        <v>810</v>
      </c>
      <c r="C89" s="79" t="s">
        <v>1557</v>
      </c>
      <c r="D89" s="79"/>
      <c r="E89" s="81"/>
      <c r="F89" s="82"/>
      <c r="G89" s="82"/>
      <c r="H89" s="2"/>
      <c r="I89" s="152"/>
      <c r="J89" s="100"/>
      <c r="K89" s="100"/>
      <c r="L89" s="62"/>
      <c r="M89" s="101"/>
      <c r="N89" s="101"/>
    </row>
    <row r="90" spans="1:14" x14ac:dyDescent="0.25">
      <c r="A90" s="70" t="s">
        <v>2932</v>
      </c>
      <c r="B90" s="143" t="s">
        <v>812</v>
      </c>
      <c r="C90" s="165">
        <f>SUM(C91:C117)</f>
        <v>0</v>
      </c>
      <c r="G90" s="57"/>
      <c r="H90" s="2"/>
      <c r="I90" s="62"/>
      <c r="N90" s="57"/>
    </row>
    <row r="91" spans="1:14" x14ac:dyDescent="0.25">
      <c r="A91" s="70" t="s">
        <v>2933</v>
      </c>
      <c r="B91" s="70" t="s">
        <v>814</v>
      </c>
      <c r="C91" s="146" t="s">
        <v>240</v>
      </c>
      <c r="G91" s="57"/>
      <c r="H91" s="2"/>
      <c r="N91" s="57"/>
    </row>
    <row r="92" spans="1:14" x14ac:dyDescent="0.25">
      <c r="A92" s="70" t="s">
        <v>2934</v>
      </c>
      <c r="B92" s="70" t="s">
        <v>816</v>
      </c>
      <c r="C92" s="146" t="s">
        <v>240</v>
      </c>
      <c r="G92" s="57"/>
      <c r="H92" s="2"/>
      <c r="N92" s="57"/>
    </row>
    <row r="93" spans="1:14" x14ac:dyDescent="0.25">
      <c r="A93" s="70" t="s">
        <v>2935</v>
      </c>
      <c r="B93" s="70" t="s">
        <v>818</v>
      </c>
      <c r="C93" s="146" t="s">
        <v>240</v>
      </c>
      <c r="G93" s="57"/>
      <c r="H93" s="2"/>
      <c r="N93" s="57"/>
    </row>
    <row r="94" spans="1:14" x14ac:dyDescent="0.25">
      <c r="A94" s="70" t="s">
        <v>2936</v>
      </c>
      <c r="B94" s="70" t="s">
        <v>820</v>
      </c>
      <c r="C94" s="146" t="s">
        <v>240</v>
      </c>
      <c r="G94" s="57"/>
      <c r="H94" s="2"/>
      <c r="N94" s="57"/>
    </row>
    <row r="95" spans="1:14" x14ac:dyDescent="0.25">
      <c r="A95" s="70" t="s">
        <v>2937</v>
      </c>
      <c r="B95" s="70" t="s">
        <v>822</v>
      </c>
      <c r="C95" s="146" t="s">
        <v>240</v>
      </c>
      <c r="G95" s="57"/>
      <c r="H95" s="2"/>
      <c r="N95" s="57"/>
    </row>
    <row r="96" spans="1:14" x14ac:dyDescent="0.25">
      <c r="A96" s="70" t="s">
        <v>2938</v>
      </c>
      <c r="B96" s="70" t="s">
        <v>824</v>
      </c>
      <c r="C96" s="146" t="s">
        <v>240</v>
      </c>
      <c r="G96" s="57"/>
      <c r="H96" s="2"/>
      <c r="N96" s="57"/>
    </row>
    <row r="97" spans="1:14" x14ac:dyDescent="0.25">
      <c r="A97" s="70" t="s">
        <v>2939</v>
      </c>
      <c r="B97" s="70" t="s">
        <v>826</v>
      </c>
      <c r="C97" s="146" t="s">
        <v>240</v>
      </c>
      <c r="G97" s="57"/>
      <c r="H97" s="2"/>
      <c r="N97" s="57"/>
    </row>
    <row r="98" spans="1:14" x14ac:dyDescent="0.25">
      <c r="A98" s="70" t="s">
        <v>2940</v>
      </c>
      <c r="B98" s="70" t="s">
        <v>828</v>
      </c>
      <c r="C98" s="146" t="s">
        <v>240</v>
      </c>
      <c r="G98" s="57"/>
      <c r="H98" s="2"/>
      <c r="N98" s="57"/>
    </row>
    <row r="99" spans="1:14" x14ac:dyDescent="0.25">
      <c r="A99" s="70" t="s">
        <v>2941</v>
      </c>
      <c r="B99" s="70" t="s">
        <v>830</v>
      </c>
      <c r="C99" s="146" t="s">
        <v>240</v>
      </c>
      <c r="G99" s="57"/>
      <c r="H99" s="2"/>
      <c r="N99" s="57"/>
    </row>
    <row r="100" spans="1:14" x14ac:dyDescent="0.25">
      <c r="A100" s="70" t="s">
        <v>2942</v>
      </c>
      <c r="B100" s="70" t="s">
        <v>832</v>
      </c>
      <c r="C100" s="146" t="s">
        <v>240</v>
      </c>
      <c r="G100" s="57"/>
      <c r="H100" s="2"/>
      <c r="N100" s="57"/>
    </row>
    <row r="101" spans="1:14" x14ac:dyDescent="0.25">
      <c r="A101" s="70" t="s">
        <v>2943</v>
      </c>
      <c r="B101" s="70" t="s">
        <v>834</v>
      </c>
      <c r="C101" s="146" t="s">
        <v>240</v>
      </c>
      <c r="G101" s="57"/>
      <c r="H101" s="2"/>
      <c r="N101" s="57"/>
    </row>
    <row r="102" spans="1:14" x14ac:dyDescent="0.25">
      <c r="A102" s="70" t="s">
        <v>2944</v>
      </c>
      <c r="B102" s="70" t="s">
        <v>836</v>
      </c>
      <c r="C102" s="146" t="s">
        <v>240</v>
      </c>
      <c r="G102" s="57"/>
      <c r="H102" s="2"/>
      <c r="N102" s="57"/>
    </row>
    <row r="103" spans="1:14" x14ac:dyDescent="0.25">
      <c r="A103" s="70" t="s">
        <v>2945</v>
      </c>
      <c r="B103" s="70" t="s">
        <v>838</v>
      </c>
      <c r="C103" s="146" t="s">
        <v>240</v>
      </c>
      <c r="G103" s="57"/>
      <c r="H103" s="2"/>
      <c r="N103" s="57"/>
    </row>
    <row r="104" spans="1:14" x14ac:dyDescent="0.25">
      <c r="A104" s="70" t="s">
        <v>2946</v>
      </c>
      <c r="B104" s="70" t="s">
        <v>840</v>
      </c>
      <c r="C104" s="146" t="s">
        <v>240</v>
      </c>
      <c r="G104" s="57"/>
      <c r="H104" s="2"/>
      <c r="N104" s="57"/>
    </row>
    <row r="105" spans="1:14" x14ac:dyDescent="0.25">
      <c r="A105" s="70" t="s">
        <v>2947</v>
      </c>
      <c r="B105" s="70" t="s">
        <v>842</v>
      </c>
      <c r="C105" s="146" t="s">
        <v>240</v>
      </c>
      <c r="G105" s="57"/>
      <c r="H105" s="2"/>
      <c r="N105" s="57"/>
    </row>
    <row r="106" spans="1:14" x14ac:dyDescent="0.25">
      <c r="A106" s="70" t="s">
        <v>2948</v>
      </c>
      <c r="B106" s="70" t="s">
        <v>844</v>
      </c>
      <c r="C106" s="146" t="s">
        <v>240</v>
      </c>
      <c r="G106" s="57"/>
      <c r="H106" s="2"/>
      <c r="N106" s="57"/>
    </row>
    <row r="107" spans="1:14" x14ac:dyDescent="0.25">
      <c r="A107" s="70" t="s">
        <v>2949</v>
      </c>
      <c r="B107" s="70" t="s">
        <v>846</v>
      </c>
      <c r="C107" s="146" t="s">
        <v>240</v>
      </c>
      <c r="G107" s="57"/>
      <c r="H107" s="2"/>
      <c r="N107" s="57"/>
    </row>
    <row r="108" spans="1:14" x14ac:dyDescent="0.25">
      <c r="A108" s="70" t="s">
        <v>2950</v>
      </c>
      <c r="B108" s="70" t="s">
        <v>848</v>
      </c>
      <c r="C108" s="146" t="s">
        <v>240</v>
      </c>
      <c r="G108" s="57"/>
      <c r="H108" s="2"/>
      <c r="N108" s="57"/>
    </row>
    <row r="109" spans="1:14" x14ac:dyDescent="0.25">
      <c r="A109" s="70" t="s">
        <v>2951</v>
      </c>
      <c r="B109" s="70" t="s">
        <v>850</v>
      </c>
      <c r="C109" s="146" t="s">
        <v>240</v>
      </c>
      <c r="G109" s="57"/>
      <c r="H109" s="2"/>
      <c r="N109" s="57"/>
    </row>
    <row r="110" spans="1:14" x14ac:dyDescent="0.25">
      <c r="A110" s="70" t="s">
        <v>2952</v>
      </c>
      <c r="B110" s="70" t="s">
        <v>852</v>
      </c>
      <c r="C110" s="146" t="s">
        <v>240</v>
      </c>
      <c r="G110" s="57"/>
      <c r="H110" s="2"/>
      <c r="N110" s="57"/>
    </row>
    <row r="111" spans="1:14" x14ac:dyDescent="0.25">
      <c r="A111" s="70" t="s">
        <v>2953</v>
      </c>
      <c r="B111" s="70" t="s">
        <v>854</v>
      </c>
      <c r="C111" s="146" t="s">
        <v>240</v>
      </c>
      <c r="G111" s="57"/>
      <c r="H111" s="2"/>
      <c r="N111" s="57"/>
    </row>
    <row r="112" spans="1:14" x14ac:dyDescent="0.25">
      <c r="A112" s="70" t="s">
        <v>2954</v>
      </c>
      <c r="B112" s="70" t="s">
        <v>856</v>
      </c>
      <c r="C112" s="146" t="s">
        <v>240</v>
      </c>
      <c r="G112" s="57"/>
      <c r="H112" s="2"/>
      <c r="N112" s="57"/>
    </row>
    <row r="113" spans="1:14" x14ac:dyDescent="0.25">
      <c r="A113" s="70" t="s">
        <v>2955</v>
      </c>
      <c r="B113" s="70" t="s">
        <v>858</v>
      </c>
      <c r="C113" s="146" t="s">
        <v>240</v>
      </c>
      <c r="G113" s="57"/>
      <c r="H113" s="2"/>
      <c r="N113" s="57"/>
    </row>
    <row r="114" spans="1:14" x14ac:dyDescent="0.25">
      <c r="A114" s="70" t="s">
        <v>2956</v>
      </c>
      <c r="B114" s="70" t="s">
        <v>860</v>
      </c>
      <c r="C114" s="146" t="s">
        <v>240</v>
      </c>
      <c r="G114" s="57"/>
      <c r="H114" s="2"/>
      <c r="N114" s="57"/>
    </row>
    <row r="115" spans="1:14" x14ac:dyDescent="0.25">
      <c r="A115" s="70" t="s">
        <v>2957</v>
      </c>
      <c r="B115" s="70" t="s">
        <v>862</v>
      </c>
      <c r="C115" s="146" t="s">
        <v>240</v>
      </c>
      <c r="G115" s="57"/>
      <c r="H115" s="2"/>
      <c r="N115" s="57"/>
    </row>
    <row r="116" spans="1:14" x14ac:dyDescent="0.25">
      <c r="A116" s="70" t="s">
        <v>2958</v>
      </c>
      <c r="B116" s="70" t="s">
        <v>864</v>
      </c>
      <c r="C116" s="146" t="s">
        <v>240</v>
      </c>
      <c r="G116" s="57"/>
      <c r="H116" s="2"/>
      <c r="N116" s="57"/>
    </row>
    <row r="117" spans="1:14" x14ac:dyDescent="0.25">
      <c r="A117" s="70" t="s">
        <v>2959</v>
      </c>
      <c r="B117" s="70" t="s">
        <v>866</v>
      </c>
      <c r="C117" s="146" t="s">
        <v>240</v>
      </c>
      <c r="G117" s="57"/>
      <c r="H117" s="2"/>
      <c r="N117" s="57"/>
    </row>
    <row r="118" spans="1:14" x14ac:dyDescent="0.25">
      <c r="A118" s="70" t="s">
        <v>2960</v>
      </c>
      <c r="B118" s="143" t="s">
        <v>516</v>
      </c>
      <c r="C118" s="165">
        <f>SUM(C119:C121)</f>
        <v>0</v>
      </c>
      <c r="G118" s="57"/>
      <c r="H118" s="2"/>
      <c r="I118" s="62"/>
      <c r="N118" s="57"/>
    </row>
    <row r="119" spans="1:14" x14ac:dyDescent="0.25">
      <c r="A119" s="70" t="s">
        <v>2961</v>
      </c>
      <c r="B119" s="70" t="s">
        <v>869</v>
      </c>
      <c r="C119" s="146" t="s">
        <v>240</v>
      </c>
      <c r="G119" s="57"/>
      <c r="H119" s="2"/>
      <c r="N119" s="57"/>
    </row>
    <row r="120" spans="1:14" x14ac:dyDescent="0.25">
      <c r="A120" s="70" t="s">
        <v>2962</v>
      </c>
      <c r="B120" s="70" t="s">
        <v>871</v>
      </c>
      <c r="C120" s="146" t="s">
        <v>240</v>
      </c>
      <c r="G120" s="57"/>
      <c r="H120" s="2"/>
      <c r="N120" s="57"/>
    </row>
    <row r="121" spans="1:14" x14ac:dyDescent="0.25">
      <c r="A121" s="70" t="s">
        <v>2963</v>
      </c>
      <c r="B121" s="70" t="s">
        <v>163</v>
      </c>
      <c r="C121" s="146" t="s">
        <v>240</v>
      </c>
      <c r="G121" s="57"/>
      <c r="H121" s="2"/>
      <c r="N121" s="57"/>
    </row>
    <row r="122" spans="1:14" x14ac:dyDescent="0.25">
      <c r="A122" s="70" t="s">
        <v>2964</v>
      </c>
      <c r="B122" s="143" t="s">
        <v>314</v>
      </c>
      <c r="C122" s="165">
        <f>SUM(C123:C133)</f>
        <v>0</v>
      </c>
      <c r="G122" s="57"/>
      <c r="H122" s="2"/>
      <c r="I122" s="62"/>
      <c r="N122" s="57"/>
    </row>
    <row r="123" spans="1:14" x14ac:dyDescent="0.25">
      <c r="A123" s="70" t="s">
        <v>2965</v>
      </c>
      <c r="B123" s="83" t="s">
        <v>518</v>
      </c>
      <c r="C123" s="146" t="s">
        <v>240</v>
      </c>
      <c r="G123" s="57"/>
      <c r="H123" s="2"/>
      <c r="I123" s="74"/>
      <c r="N123" s="57"/>
    </row>
    <row r="124" spans="1:14" x14ac:dyDescent="0.25">
      <c r="A124" s="70" t="s">
        <v>2966</v>
      </c>
      <c r="B124" s="70" t="s">
        <v>520</v>
      </c>
      <c r="C124" s="146" t="s">
        <v>240</v>
      </c>
      <c r="G124" s="57"/>
      <c r="H124" s="2"/>
      <c r="I124" s="74"/>
      <c r="N124" s="57"/>
    </row>
    <row r="125" spans="1:14" x14ac:dyDescent="0.25">
      <c r="A125" s="70" t="s">
        <v>2967</v>
      </c>
      <c r="B125" s="83" t="s">
        <v>522</v>
      </c>
      <c r="C125" s="146" t="s">
        <v>240</v>
      </c>
      <c r="G125" s="57"/>
      <c r="H125" s="2"/>
      <c r="I125" s="74"/>
      <c r="N125" s="57"/>
    </row>
    <row r="126" spans="1:14" x14ac:dyDescent="0.25">
      <c r="A126" s="70" t="s">
        <v>2968</v>
      </c>
      <c r="B126" s="83" t="s">
        <v>524</v>
      </c>
      <c r="C126" s="146" t="s">
        <v>240</v>
      </c>
      <c r="G126" s="57"/>
      <c r="H126" s="2"/>
      <c r="I126" s="74"/>
      <c r="N126" s="57"/>
    </row>
    <row r="127" spans="1:14" x14ac:dyDescent="0.25">
      <c r="A127" s="70" t="s">
        <v>2969</v>
      </c>
      <c r="B127" s="83" t="s">
        <v>526</v>
      </c>
      <c r="C127" s="146" t="s">
        <v>240</v>
      </c>
      <c r="G127" s="57"/>
      <c r="H127" s="2"/>
      <c r="I127" s="74"/>
      <c r="N127" s="57"/>
    </row>
    <row r="128" spans="1:14" x14ac:dyDescent="0.25">
      <c r="A128" s="70" t="s">
        <v>2970</v>
      </c>
      <c r="B128" s="83" t="s">
        <v>528</v>
      </c>
      <c r="C128" s="146" t="s">
        <v>240</v>
      </c>
      <c r="G128" s="57"/>
      <c r="H128" s="2"/>
      <c r="I128" s="74"/>
      <c r="N128" s="57"/>
    </row>
    <row r="129" spans="1:14" x14ac:dyDescent="0.25">
      <c r="A129" s="70" t="s">
        <v>2971</v>
      </c>
      <c r="B129" s="83" t="s">
        <v>530</v>
      </c>
      <c r="C129" s="146" t="s">
        <v>240</v>
      </c>
      <c r="G129" s="57"/>
      <c r="H129" s="2"/>
      <c r="I129" s="74"/>
      <c r="N129" s="57"/>
    </row>
    <row r="130" spans="1:14" x14ac:dyDescent="0.25">
      <c r="A130" s="70" t="s">
        <v>2972</v>
      </c>
      <c r="B130" s="83" t="s">
        <v>532</v>
      </c>
      <c r="C130" s="146" t="s">
        <v>240</v>
      </c>
      <c r="G130" s="57"/>
      <c r="H130" s="2"/>
      <c r="I130" s="74"/>
      <c r="N130" s="57"/>
    </row>
    <row r="131" spans="1:14" x14ac:dyDescent="0.25">
      <c r="A131" s="70" t="s">
        <v>2973</v>
      </c>
      <c r="B131" s="83" t="s">
        <v>534</v>
      </c>
      <c r="C131" s="146" t="s">
        <v>240</v>
      </c>
      <c r="G131" s="57"/>
      <c r="H131" s="2"/>
      <c r="I131" s="74"/>
      <c r="N131" s="57"/>
    </row>
    <row r="132" spans="1:14" x14ac:dyDescent="0.25">
      <c r="A132" s="70" t="s">
        <v>2974</v>
      </c>
      <c r="B132" s="83" t="s">
        <v>536</v>
      </c>
      <c r="C132" s="146" t="s">
        <v>240</v>
      </c>
      <c r="G132" s="57"/>
      <c r="H132" s="2"/>
      <c r="I132" s="74"/>
      <c r="N132" s="57"/>
    </row>
    <row r="133" spans="1:14" x14ac:dyDescent="0.25">
      <c r="A133" s="70" t="s">
        <v>2975</v>
      </c>
      <c r="B133" s="83" t="s">
        <v>314</v>
      </c>
      <c r="C133" s="146" t="s">
        <v>240</v>
      </c>
      <c r="G133" s="57"/>
      <c r="H133" s="2"/>
      <c r="I133" s="74"/>
      <c r="N133" s="57"/>
    </row>
    <row r="134" spans="1:14" outlineLevel="1" x14ac:dyDescent="0.25">
      <c r="A134" s="70" t="s">
        <v>2976</v>
      </c>
      <c r="B134" s="193" t="s">
        <v>318</v>
      </c>
      <c r="C134" s="146"/>
      <c r="G134" s="57"/>
      <c r="H134" s="2"/>
      <c r="I134" s="74"/>
      <c r="N134" s="57"/>
    </row>
    <row r="135" spans="1:14" outlineLevel="1" x14ac:dyDescent="0.25">
      <c r="A135" s="70" t="s">
        <v>2977</v>
      </c>
      <c r="B135" s="193" t="s">
        <v>318</v>
      </c>
      <c r="C135" s="146"/>
      <c r="G135" s="57"/>
      <c r="H135" s="2"/>
      <c r="I135" s="74"/>
      <c r="N135" s="57"/>
    </row>
    <row r="136" spans="1:14" outlineLevel="1" x14ac:dyDescent="0.25">
      <c r="A136" s="70" t="s">
        <v>2978</v>
      </c>
      <c r="B136" s="193" t="s">
        <v>318</v>
      </c>
      <c r="C136" s="146"/>
      <c r="G136" s="57"/>
      <c r="H136" s="2"/>
      <c r="I136" s="74"/>
      <c r="N136" s="57"/>
    </row>
    <row r="137" spans="1:14" outlineLevel="1" x14ac:dyDescent="0.25">
      <c r="A137" s="70" t="s">
        <v>2979</v>
      </c>
      <c r="B137" s="193" t="s">
        <v>318</v>
      </c>
      <c r="C137" s="146"/>
      <c r="G137" s="57"/>
      <c r="H137" s="2"/>
      <c r="I137" s="74"/>
      <c r="N137" s="57"/>
    </row>
    <row r="138" spans="1:14" outlineLevel="1" x14ac:dyDescent="0.25">
      <c r="A138" s="70" t="s">
        <v>2980</v>
      </c>
      <c r="B138" s="193" t="s">
        <v>318</v>
      </c>
      <c r="C138" s="146"/>
      <c r="G138" s="57"/>
      <c r="H138" s="2"/>
      <c r="I138" s="74"/>
      <c r="N138" s="57"/>
    </row>
    <row r="139" spans="1:14" outlineLevel="1" x14ac:dyDescent="0.25">
      <c r="A139" s="70" t="s">
        <v>2981</v>
      </c>
      <c r="B139" s="193" t="s">
        <v>318</v>
      </c>
      <c r="C139" s="146"/>
      <c r="G139" s="57"/>
      <c r="H139" s="2"/>
      <c r="I139" s="74"/>
      <c r="N139" s="57"/>
    </row>
    <row r="140" spans="1:14" outlineLevel="1" x14ac:dyDescent="0.25">
      <c r="A140" s="70" t="s">
        <v>2982</v>
      </c>
      <c r="B140" s="193" t="s">
        <v>318</v>
      </c>
      <c r="C140" s="146"/>
      <c r="G140" s="57"/>
      <c r="H140" s="2"/>
      <c r="I140" s="74"/>
      <c r="N140" s="57"/>
    </row>
    <row r="141" spans="1:14" outlineLevel="1" x14ac:dyDescent="0.25">
      <c r="A141" s="70" t="s">
        <v>2983</v>
      </c>
      <c r="B141" s="193" t="s">
        <v>318</v>
      </c>
      <c r="C141" s="146"/>
      <c r="G141" s="57"/>
      <c r="H141" s="2"/>
      <c r="I141" s="74"/>
      <c r="N141" s="57"/>
    </row>
    <row r="142" spans="1:14" outlineLevel="1" x14ac:dyDescent="0.25">
      <c r="A142" s="70" t="s">
        <v>2984</v>
      </c>
      <c r="B142" s="193" t="s">
        <v>318</v>
      </c>
      <c r="C142" s="146"/>
      <c r="G142" s="57"/>
      <c r="H142" s="2"/>
      <c r="I142" s="74"/>
      <c r="N142" s="57"/>
    </row>
    <row r="143" spans="1:14" outlineLevel="1" x14ac:dyDescent="0.25">
      <c r="A143" s="70" t="s">
        <v>2985</v>
      </c>
      <c r="B143" s="193" t="s">
        <v>318</v>
      </c>
      <c r="C143" s="146"/>
      <c r="G143" s="57"/>
      <c r="H143" s="2"/>
      <c r="I143" s="74"/>
      <c r="N143" s="57"/>
    </row>
    <row r="144" spans="1:14" ht="15" customHeight="1" x14ac:dyDescent="0.25">
      <c r="A144" s="79"/>
      <c r="B144" s="166" t="s">
        <v>1647</v>
      </c>
      <c r="C144" s="167" t="s">
        <v>1557</v>
      </c>
      <c r="D144" s="79"/>
      <c r="E144" s="81"/>
      <c r="F144" s="79"/>
      <c r="G144" s="82"/>
      <c r="H144" s="2"/>
      <c r="I144" s="152"/>
      <c r="J144" s="100"/>
      <c r="K144" s="100"/>
      <c r="L144" s="62"/>
      <c r="M144" s="100"/>
      <c r="N144" s="101"/>
    </row>
    <row r="145" spans="1:14" x14ac:dyDescent="0.25">
      <c r="A145" s="70" t="s">
        <v>2986</v>
      </c>
      <c r="B145" s="179" t="s">
        <v>931</v>
      </c>
      <c r="C145" s="146" t="s">
        <v>240</v>
      </c>
      <c r="G145" s="57"/>
      <c r="H145" s="2"/>
      <c r="I145" s="74"/>
      <c r="N145" s="57"/>
    </row>
    <row r="146" spans="1:14" x14ac:dyDescent="0.25">
      <c r="A146" s="70" t="s">
        <v>2987</v>
      </c>
      <c r="B146" s="179" t="s">
        <v>931</v>
      </c>
      <c r="C146" s="146" t="s">
        <v>240</v>
      </c>
      <c r="G146" s="57"/>
      <c r="H146" s="2"/>
      <c r="I146" s="74"/>
      <c r="N146" s="57"/>
    </row>
    <row r="147" spans="1:14" x14ac:dyDescent="0.25">
      <c r="A147" s="70" t="s">
        <v>2988</v>
      </c>
      <c r="B147" s="179" t="s">
        <v>931</v>
      </c>
      <c r="C147" s="146" t="s">
        <v>240</v>
      </c>
      <c r="G147" s="57"/>
      <c r="H147" s="2"/>
      <c r="I147" s="74"/>
      <c r="N147" s="57"/>
    </row>
    <row r="148" spans="1:14" x14ac:dyDescent="0.25">
      <c r="A148" s="70" t="s">
        <v>2989</v>
      </c>
      <c r="B148" s="179" t="s">
        <v>931</v>
      </c>
      <c r="C148" s="146" t="s">
        <v>240</v>
      </c>
      <c r="G148" s="57"/>
      <c r="H148" s="2"/>
      <c r="I148" s="74"/>
      <c r="N148" s="57"/>
    </row>
    <row r="149" spans="1:14" x14ac:dyDescent="0.25">
      <c r="A149" s="70" t="s">
        <v>2990</v>
      </c>
      <c r="B149" s="179" t="s">
        <v>931</v>
      </c>
      <c r="C149" s="146" t="s">
        <v>240</v>
      </c>
      <c r="G149" s="57"/>
      <c r="H149" s="2"/>
      <c r="I149" s="74"/>
      <c r="N149" s="57"/>
    </row>
    <row r="150" spans="1:14" x14ac:dyDescent="0.25">
      <c r="A150" s="70" t="s">
        <v>2991</v>
      </c>
      <c r="B150" s="179" t="s">
        <v>931</v>
      </c>
      <c r="C150" s="146" t="s">
        <v>240</v>
      </c>
      <c r="G150" s="57"/>
      <c r="H150" s="2"/>
      <c r="I150" s="74"/>
      <c r="N150" s="57"/>
    </row>
    <row r="151" spans="1:14" x14ac:dyDescent="0.25">
      <c r="A151" s="70" t="s">
        <v>2992</v>
      </c>
      <c r="B151" s="179" t="s">
        <v>931</v>
      </c>
      <c r="C151" s="146" t="s">
        <v>240</v>
      </c>
      <c r="G151" s="57"/>
      <c r="H151" s="2"/>
      <c r="I151" s="74"/>
      <c r="N151" s="57"/>
    </row>
    <row r="152" spans="1:14" x14ac:dyDescent="0.25">
      <c r="A152" s="70" t="s">
        <v>2993</v>
      </c>
      <c r="B152" s="179" t="s">
        <v>931</v>
      </c>
      <c r="C152" s="146" t="s">
        <v>240</v>
      </c>
      <c r="G152" s="57"/>
      <c r="H152" s="2"/>
      <c r="I152" s="74"/>
      <c r="N152" s="57"/>
    </row>
    <row r="153" spans="1:14" x14ac:dyDescent="0.25">
      <c r="A153" s="70" t="s">
        <v>2994</v>
      </c>
      <c r="B153" s="179" t="s">
        <v>931</v>
      </c>
      <c r="C153" s="146" t="s">
        <v>240</v>
      </c>
      <c r="G153" s="57"/>
      <c r="H153" s="2"/>
      <c r="I153" s="74"/>
      <c r="N153" s="57"/>
    </row>
    <row r="154" spans="1:14" x14ac:dyDescent="0.25">
      <c r="A154" s="70" t="s">
        <v>2995</v>
      </c>
      <c r="B154" s="179" t="s">
        <v>931</v>
      </c>
      <c r="C154" s="146" t="s">
        <v>240</v>
      </c>
      <c r="G154" s="57"/>
      <c r="H154" s="2"/>
      <c r="I154" s="74"/>
      <c r="N154" s="57"/>
    </row>
    <row r="155" spans="1:14" x14ac:dyDescent="0.25">
      <c r="A155" s="70" t="s">
        <v>2996</v>
      </c>
      <c r="B155" s="179" t="s">
        <v>931</v>
      </c>
      <c r="C155" s="146" t="s">
        <v>240</v>
      </c>
      <c r="G155" s="57"/>
      <c r="H155" s="2"/>
      <c r="I155" s="74"/>
      <c r="N155" s="57"/>
    </row>
    <row r="156" spans="1:14" x14ac:dyDescent="0.25">
      <c r="A156" s="70" t="s">
        <v>2997</v>
      </c>
      <c r="B156" s="179" t="s">
        <v>931</v>
      </c>
      <c r="C156" s="146" t="s">
        <v>240</v>
      </c>
      <c r="G156" s="57"/>
      <c r="H156" s="2"/>
      <c r="I156" s="74"/>
      <c r="N156" s="57"/>
    </row>
    <row r="157" spans="1:14" x14ac:dyDescent="0.25">
      <c r="A157" s="70" t="s">
        <v>2998</v>
      </c>
      <c r="B157" s="179" t="s">
        <v>931</v>
      </c>
      <c r="C157" s="146" t="s">
        <v>240</v>
      </c>
      <c r="G157" s="57"/>
      <c r="H157" s="2"/>
      <c r="I157" s="74"/>
      <c r="N157" s="57"/>
    </row>
    <row r="158" spans="1:14" x14ac:dyDescent="0.25">
      <c r="A158" s="70" t="s">
        <v>2999</v>
      </c>
      <c r="B158" s="179" t="s">
        <v>931</v>
      </c>
      <c r="C158" s="146" t="s">
        <v>240</v>
      </c>
      <c r="G158" s="57"/>
      <c r="H158" s="2"/>
      <c r="I158" s="74"/>
      <c r="N158" s="57"/>
    </row>
    <row r="159" spans="1:14" x14ac:dyDescent="0.25">
      <c r="A159" s="70" t="s">
        <v>3000</v>
      </c>
      <c r="B159" s="179" t="s">
        <v>931</v>
      </c>
      <c r="C159" s="146" t="s">
        <v>240</v>
      </c>
      <c r="G159" s="57"/>
      <c r="H159" s="2"/>
      <c r="I159" s="74"/>
      <c r="N159" s="57"/>
    </row>
    <row r="160" spans="1:14" x14ac:dyDescent="0.25">
      <c r="A160" s="70" t="s">
        <v>3001</v>
      </c>
      <c r="B160" s="179" t="s">
        <v>931</v>
      </c>
      <c r="C160" s="146" t="s">
        <v>240</v>
      </c>
      <c r="G160" s="57"/>
      <c r="H160" s="2"/>
      <c r="I160" s="74"/>
      <c r="N160" s="57"/>
    </row>
    <row r="161" spans="1:14" x14ac:dyDescent="0.25">
      <c r="A161" s="70" t="s">
        <v>3002</v>
      </c>
      <c r="B161" s="179" t="s">
        <v>931</v>
      </c>
      <c r="C161" s="146" t="s">
        <v>240</v>
      </c>
      <c r="G161" s="57"/>
      <c r="H161" s="2"/>
      <c r="I161" s="74"/>
      <c r="N161" s="57"/>
    </row>
    <row r="162" spans="1:14" x14ac:dyDescent="0.25">
      <c r="A162" s="70" t="s">
        <v>3003</v>
      </c>
      <c r="B162" s="179" t="s">
        <v>931</v>
      </c>
      <c r="C162" s="146" t="s">
        <v>240</v>
      </c>
      <c r="G162" s="57"/>
      <c r="H162" s="2"/>
      <c r="I162" s="74"/>
      <c r="N162" s="57"/>
    </row>
    <row r="163" spans="1:14" x14ac:dyDescent="0.25">
      <c r="A163" s="70" t="s">
        <v>3004</v>
      </c>
      <c r="B163" s="179" t="s">
        <v>931</v>
      </c>
      <c r="C163" s="146" t="s">
        <v>240</v>
      </c>
      <c r="G163" s="57"/>
      <c r="H163" s="2"/>
      <c r="I163" s="74"/>
      <c r="N163" s="57"/>
    </row>
    <row r="164" spans="1:14" x14ac:dyDescent="0.25">
      <c r="A164" s="70" t="s">
        <v>3005</v>
      </c>
      <c r="B164" s="179" t="s">
        <v>931</v>
      </c>
      <c r="C164" s="146" t="s">
        <v>240</v>
      </c>
      <c r="G164" s="57"/>
      <c r="H164" s="2"/>
      <c r="I164" s="74"/>
      <c r="N164" s="57"/>
    </row>
    <row r="165" spans="1:14" x14ac:dyDescent="0.25">
      <c r="A165" s="70" t="s">
        <v>3006</v>
      </c>
      <c r="B165" s="179" t="s">
        <v>931</v>
      </c>
      <c r="C165" s="146" t="s">
        <v>240</v>
      </c>
      <c r="G165" s="57"/>
      <c r="H165" s="2"/>
      <c r="I165" s="74"/>
      <c r="N165" s="57"/>
    </row>
    <row r="166" spans="1:14" x14ac:dyDescent="0.25">
      <c r="A166" s="70" t="s">
        <v>3007</v>
      </c>
      <c r="B166" s="179" t="s">
        <v>931</v>
      </c>
      <c r="C166" s="146" t="s">
        <v>240</v>
      </c>
      <c r="G166" s="57"/>
      <c r="H166" s="2"/>
      <c r="I166" s="74"/>
      <c r="N166" s="57"/>
    </row>
    <row r="167" spans="1:14" x14ac:dyDescent="0.25">
      <c r="A167" s="70" t="s">
        <v>3008</v>
      </c>
      <c r="B167" s="179" t="s">
        <v>931</v>
      </c>
      <c r="C167" s="146" t="s">
        <v>240</v>
      </c>
      <c r="G167" s="57"/>
      <c r="H167" s="2"/>
      <c r="I167" s="74"/>
      <c r="N167" s="57"/>
    </row>
    <row r="168" spans="1:14" x14ac:dyDescent="0.25">
      <c r="A168" s="70" t="s">
        <v>3009</v>
      </c>
      <c r="B168" s="179" t="s">
        <v>931</v>
      </c>
      <c r="C168" s="146" t="s">
        <v>240</v>
      </c>
      <c r="G168" s="57"/>
      <c r="H168" s="2"/>
      <c r="I168" s="74"/>
      <c r="N168" s="57"/>
    </row>
    <row r="169" spans="1:14" x14ac:dyDescent="0.25">
      <c r="A169" s="70" t="s">
        <v>3010</v>
      </c>
      <c r="B169" s="179" t="s">
        <v>931</v>
      </c>
      <c r="C169" s="76" t="s">
        <v>240</v>
      </c>
      <c r="G169" s="57"/>
      <c r="H169" s="2"/>
      <c r="I169" s="74"/>
      <c r="N169" s="57"/>
    </row>
    <row r="170" spans="1:14" x14ac:dyDescent="0.25">
      <c r="A170" s="79"/>
      <c r="B170" s="80" t="s">
        <v>964</v>
      </c>
      <c r="C170" s="79" t="s">
        <v>1557</v>
      </c>
      <c r="D170" s="79"/>
      <c r="E170" s="79"/>
      <c r="F170" s="82"/>
      <c r="G170" s="82"/>
      <c r="H170" s="2"/>
      <c r="I170" s="152"/>
      <c r="J170" s="100"/>
      <c r="K170" s="100"/>
      <c r="L170" s="100"/>
      <c r="M170" s="101"/>
      <c r="N170" s="101"/>
    </row>
    <row r="171" spans="1:14" x14ac:dyDescent="0.25">
      <c r="A171" s="70" t="s">
        <v>3011</v>
      </c>
      <c r="B171" s="70" t="s">
        <v>966</v>
      </c>
      <c r="C171" s="146" t="s">
        <v>240</v>
      </c>
      <c r="D171" s="2"/>
      <c r="E171" s="2"/>
      <c r="F171" s="2"/>
      <c r="G171" s="2"/>
      <c r="H171" s="2"/>
      <c r="K171" s="2"/>
      <c r="L171" s="2"/>
      <c r="M171" s="2"/>
      <c r="N171" s="2"/>
    </row>
    <row r="172" spans="1:14" x14ac:dyDescent="0.25">
      <c r="A172" s="70" t="s">
        <v>3012</v>
      </c>
      <c r="B172" s="70" t="s">
        <v>968</v>
      </c>
      <c r="C172" s="146" t="s">
        <v>240</v>
      </c>
      <c r="D172" s="2"/>
      <c r="E172" s="2"/>
      <c r="F172" s="2"/>
      <c r="G172" s="2"/>
      <c r="H172" s="2"/>
      <c r="K172" s="2"/>
      <c r="L172" s="2"/>
      <c r="M172" s="2"/>
      <c r="N172" s="2"/>
    </row>
    <row r="173" spans="1:14" x14ac:dyDescent="0.25">
      <c r="A173" s="70" t="s">
        <v>3013</v>
      </c>
      <c r="B173" s="70" t="s">
        <v>314</v>
      </c>
      <c r="C173" s="146" t="s">
        <v>240</v>
      </c>
      <c r="D173" s="2"/>
      <c r="E173" s="2"/>
      <c r="F173" s="2"/>
      <c r="G173" s="2"/>
      <c r="H173" s="2"/>
      <c r="K173" s="2"/>
      <c r="L173" s="2"/>
      <c r="M173" s="2"/>
      <c r="N173" s="2"/>
    </row>
    <row r="174" spans="1:14" outlineLevel="1" x14ac:dyDescent="0.25">
      <c r="A174" s="70" t="s">
        <v>3014</v>
      </c>
      <c r="C174" s="87"/>
      <c r="D174" s="2"/>
      <c r="E174" s="2"/>
      <c r="F174" s="2"/>
      <c r="G174" s="2"/>
      <c r="H174" s="2"/>
      <c r="K174" s="2"/>
      <c r="L174" s="2"/>
      <c r="M174" s="2"/>
      <c r="N174" s="2"/>
    </row>
    <row r="175" spans="1:14" outlineLevel="1" x14ac:dyDescent="0.25">
      <c r="A175" s="70" t="s">
        <v>3015</v>
      </c>
      <c r="C175" s="87"/>
      <c r="D175" s="2"/>
      <c r="E175" s="2"/>
      <c r="F175" s="2"/>
      <c r="G175" s="2"/>
      <c r="H175" s="2"/>
      <c r="K175" s="2"/>
      <c r="L175" s="2"/>
      <c r="M175" s="2"/>
      <c r="N175" s="2"/>
    </row>
    <row r="176" spans="1:14" outlineLevel="1" x14ac:dyDescent="0.25">
      <c r="A176" s="70" t="s">
        <v>3016</v>
      </c>
      <c r="C176" s="87"/>
      <c r="D176" s="2"/>
      <c r="E176" s="2"/>
      <c r="F176" s="2"/>
      <c r="G176" s="2"/>
      <c r="H176" s="2"/>
      <c r="K176" s="2"/>
      <c r="L176" s="2"/>
      <c r="M176" s="2"/>
      <c r="N176" s="2"/>
    </row>
    <row r="177" spans="1:14" outlineLevel="1" x14ac:dyDescent="0.25">
      <c r="A177" s="70" t="s">
        <v>3017</v>
      </c>
      <c r="C177" s="87"/>
      <c r="D177" s="2"/>
      <c r="E177" s="2"/>
      <c r="F177" s="2"/>
      <c r="G177" s="2"/>
      <c r="H177" s="2"/>
      <c r="K177" s="2"/>
      <c r="L177" s="2"/>
      <c r="M177" s="2"/>
      <c r="N177" s="2"/>
    </row>
    <row r="178" spans="1:14" x14ac:dyDescent="0.25">
      <c r="A178" s="79"/>
      <c r="B178" s="80" t="s">
        <v>976</v>
      </c>
      <c r="C178" s="79" t="s">
        <v>1557</v>
      </c>
      <c r="D178" s="79"/>
      <c r="E178" s="79"/>
      <c r="F178" s="82"/>
      <c r="G178" s="82"/>
      <c r="H178" s="2"/>
      <c r="I178" s="152"/>
      <c r="J178" s="100"/>
      <c r="K178" s="100"/>
      <c r="L178" s="100"/>
      <c r="M178" s="101"/>
      <c r="N178" s="101"/>
    </row>
    <row r="179" spans="1:14" x14ac:dyDescent="0.25">
      <c r="A179" s="70" t="s">
        <v>3018</v>
      </c>
      <c r="B179" s="70" t="s">
        <v>978</v>
      </c>
      <c r="C179" s="146" t="s">
        <v>240</v>
      </c>
      <c r="D179" s="164"/>
      <c r="E179" s="164"/>
      <c r="F179" s="89"/>
      <c r="G179" s="91"/>
      <c r="H179" s="2"/>
      <c r="K179" s="164"/>
      <c r="L179" s="164"/>
      <c r="M179" s="89"/>
      <c r="N179" s="91"/>
    </row>
    <row r="180" spans="1:14" x14ac:dyDescent="0.25">
      <c r="A180" s="70" t="s">
        <v>3019</v>
      </c>
      <c r="B180" s="70" t="s">
        <v>980</v>
      </c>
      <c r="C180" s="146" t="s">
        <v>240</v>
      </c>
      <c r="D180" s="164"/>
      <c r="E180" s="164"/>
      <c r="F180" s="89"/>
      <c r="G180" s="91"/>
      <c r="H180" s="2"/>
      <c r="K180" s="164"/>
      <c r="L180" s="164"/>
      <c r="M180" s="89"/>
      <c r="N180" s="91"/>
    </row>
    <row r="181" spans="1:14" x14ac:dyDescent="0.25">
      <c r="A181" s="70" t="s">
        <v>3020</v>
      </c>
      <c r="B181" s="70" t="s">
        <v>314</v>
      </c>
      <c r="C181" s="146" t="s">
        <v>240</v>
      </c>
      <c r="D181" s="164"/>
      <c r="E181" s="164"/>
      <c r="F181" s="89"/>
      <c r="G181" s="91"/>
      <c r="H181" s="2"/>
      <c r="K181" s="164"/>
      <c r="L181" s="164"/>
      <c r="M181" s="89"/>
      <c r="N181" s="91"/>
    </row>
    <row r="182" spans="1:14" outlineLevel="1" x14ac:dyDescent="0.25">
      <c r="A182" s="70" t="s">
        <v>3021</v>
      </c>
      <c r="C182" s="87"/>
      <c r="D182" s="164"/>
      <c r="E182" s="164"/>
      <c r="F182" s="89"/>
      <c r="G182" s="91"/>
      <c r="H182" s="2"/>
      <c r="K182" s="164"/>
      <c r="L182" s="164"/>
      <c r="M182" s="89"/>
      <c r="N182" s="91"/>
    </row>
    <row r="183" spans="1:14" outlineLevel="1" x14ac:dyDescent="0.25">
      <c r="A183" s="70" t="s">
        <v>3022</v>
      </c>
      <c r="C183" s="87"/>
      <c r="D183" s="164"/>
      <c r="E183" s="164"/>
      <c r="F183" s="89"/>
      <c r="G183" s="91"/>
      <c r="H183" s="2"/>
      <c r="K183" s="164"/>
      <c r="L183" s="164"/>
      <c r="M183" s="89"/>
      <c r="N183" s="91"/>
    </row>
    <row r="184" spans="1:14" outlineLevel="1" x14ac:dyDescent="0.25">
      <c r="A184" s="70" t="s">
        <v>3023</v>
      </c>
      <c r="C184" s="87"/>
      <c r="D184" s="164"/>
      <c r="E184" s="164"/>
      <c r="F184" s="89"/>
      <c r="G184" s="91"/>
      <c r="H184" s="2"/>
      <c r="K184" s="164"/>
      <c r="L184" s="164"/>
      <c r="M184" s="89"/>
      <c r="N184" s="91"/>
    </row>
    <row r="185" spans="1:14" outlineLevel="1" x14ac:dyDescent="0.25">
      <c r="A185" s="70" t="s">
        <v>3024</v>
      </c>
      <c r="C185" s="87"/>
      <c r="D185" s="164"/>
      <c r="E185" s="164"/>
      <c r="F185" s="89"/>
      <c r="G185" s="91"/>
      <c r="H185" s="2"/>
      <c r="K185" s="164"/>
      <c r="L185" s="164"/>
      <c r="M185" s="89"/>
      <c r="N185" s="91"/>
    </row>
    <row r="186" spans="1:14" outlineLevel="1" x14ac:dyDescent="0.25">
      <c r="A186" s="70" t="s">
        <v>3025</v>
      </c>
      <c r="C186" s="87"/>
      <c r="D186" s="164"/>
      <c r="E186" s="164"/>
      <c r="F186" s="89"/>
      <c r="G186" s="91"/>
      <c r="H186" s="2"/>
      <c r="K186" s="164"/>
      <c r="L186" s="164"/>
      <c r="M186" s="89"/>
      <c r="N186" s="91"/>
    </row>
    <row r="187" spans="1:14" outlineLevel="1" x14ac:dyDescent="0.25">
      <c r="A187" s="70" t="s">
        <v>3026</v>
      </c>
      <c r="C187" s="87"/>
      <c r="D187" s="164"/>
      <c r="E187" s="164"/>
      <c r="F187" s="89"/>
      <c r="G187" s="91"/>
      <c r="H187" s="2"/>
      <c r="K187" s="164"/>
      <c r="L187" s="164"/>
      <c r="M187" s="89"/>
      <c r="N187" s="91"/>
    </row>
    <row r="188" spans="1:14" x14ac:dyDescent="0.25">
      <c r="A188" s="79"/>
      <c r="B188" s="80" t="s">
        <v>1689</v>
      </c>
      <c r="C188" s="79" t="s">
        <v>276</v>
      </c>
      <c r="D188" s="79"/>
      <c r="E188" s="79"/>
      <c r="F188" s="79" t="s">
        <v>1557</v>
      </c>
      <c r="G188" s="82"/>
      <c r="H188" s="2"/>
      <c r="I188" s="152"/>
      <c r="J188" s="100"/>
      <c r="K188" s="100"/>
      <c r="L188" s="100"/>
      <c r="M188" s="100"/>
      <c r="N188" s="101"/>
    </row>
    <row r="189" spans="1:14" x14ac:dyDescent="0.25">
      <c r="A189" s="70" t="s">
        <v>3027</v>
      </c>
      <c r="B189" s="83" t="s">
        <v>1691</v>
      </c>
      <c r="C189" s="158" t="s">
        <v>240</v>
      </c>
      <c r="D189" s="164"/>
      <c r="E189" s="164"/>
      <c r="F189" s="92" t="str">
        <f>IF($C$193=0,"",IF(C189="[for completion]","",C189/$C$193))</f>
        <v/>
      </c>
      <c r="G189" s="91"/>
      <c r="H189" s="2"/>
      <c r="I189" s="74"/>
      <c r="K189" s="164"/>
      <c r="L189" s="164"/>
      <c r="M189" s="93"/>
      <c r="N189" s="91"/>
    </row>
    <row r="190" spans="1:14" x14ac:dyDescent="0.25">
      <c r="A190" s="70" t="s">
        <v>3028</v>
      </c>
      <c r="B190" s="83" t="s">
        <v>1693</v>
      </c>
      <c r="C190" s="158" t="s">
        <v>240</v>
      </c>
      <c r="D190" s="164"/>
      <c r="E190" s="164"/>
      <c r="F190" s="92" t="str">
        <f>IF($C$193=0,"",IF(C190="[for completion]","",C190/$C$193))</f>
        <v/>
      </c>
      <c r="G190" s="91"/>
      <c r="H190" s="2"/>
      <c r="I190" s="74"/>
      <c r="K190" s="164"/>
      <c r="L190" s="164"/>
      <c r="M190" s="93"/>
      <c r="N190" s="91"/>
    </row>
    <row r="191" spans="1:14" x14ac:dyDescent="0.25">
      <c r="A191" s="70" t="s">
        <v>3029</v>
      </c>
      <c r="B191" s="83" t="s">
        <v>1695</v>
      </c>
      <c r="C191" s="158" t="s">
        <v>240</v>
      </c>
      <c r="D191" s="164"/>
      <c r="E191" s="164"/>
      <c r="F191" s="92" t="str">
        <f>IF($C$193=0,"",IF(C191="[for completion]","",C191/$C$193))</f>
        <v/>
      </c>
      <c r="G191" s="91"/>
      <c r="H191" s="2"/>
      <c r="I191" s="74"/>
      <c r="K191" s="164"/>
      <c r="L191" s="164"/>
      <c r="M191" s="93"/>
      <c r="N191" s="91"/>
    </row>
    <row r="192" spans="1:14" ht="15" customHeight="1" x14ac:dyDescent="0.25">
      <c r="A192" s="70" t="s">
        <v>3030</v>
      </c>
      <c r="B192" s="83" t="s">
        <v>1697</v>
      </c>
      <c r="C192" s="158" t="s">
        <v>240</v>
      </c>
      <c r="D192" s="164"/>
      <c r="E192" s="164"/>
      <c r="F192" s="92" t="str">
        <f>IF($C$193=0,"",IF(C192="[for completion]","",C192/$C$193))</f>
        <v/>
      </c>
      <c r="G192" s="91"/>
      <c r="H192" s="2"/>
      <c r="I192" s="74"/>
      <c r="K192" s="164"/>
      <c r="L192" s="164"/>
      <c r="M192" s="93"/>
      <c r="N192" s="91"/>
    </row>
    <row r="193" spans="1:14" ht="15" customHeight="1" x14ac:dyDescent="0.25">
      <c r="A193" s="70" t="s">
        <v>3031</v>
      </c>
      <c r="B193" s="94" t="s">
        <v>316</v>
      </c>
      <c r="C193" s="95">
        <f>SUM(C189:C192)</f>
        <v>0</v>
      </c>
      <c r="D193" s="164"/>
      <c r="E193" s="164"/>
      <c r="F193" s="88">
        <f>SUM(F189:F192)</f>
        <v>0</v>
      </c>
      <c r="G193" s="91"/>
      <c r="H193" s="2"/>
      <c r="I193" s="74"/>
      <c r="K193" s="164"/>
      <c r="L193" s="164"/>
      <c r="M193" s="93"/>
      <c r="N193" s="91"/>
    </row>
    <row r="194" spans="1:14" ht="15" customHeight="1" outlineLevel="1" x14ac:dyDescent="0.25">
      <c r="A194" s="70" t="s">
        <v>3032</v>
      </c>
      <c r="B194" s="136" t="s">
        <v>1700</v>
      </c>
      <c r="C194" s="76"/>
      <c r="D194" s="164"/>
      <c r="E194" s="164"/>
      <c r="F194" s="137" t="str">
        <f>IF($C$193=0,"",IF(C194="[for completion]","",C194/$C$193))</f>
        <v/>
      </c>
      <c r="G194" s="91"/>
      <c r="H194" s="2"/>
      <c r="I194" s="74"/>
      <c r="K194" s="164"/>
      <c r="L194" s="164"/>
      <c r="M194" s="93"/>
      <c r="N194" s="91"/>
    </row>
    <row r="195" spans="1:14" ht="15" customHeight="1" outlineLevel="1" x14ac:dyDescent="0.25">
      <c r="A195" s="70" t="s">
        <v>3033</v>
      </c>
      <c r="B195" s="136" t="s">
        <v>1702</v>
      </c>
      <c r="C195" s="76"/>
      <c r="D195" s="164"/>
      <c r="E195" s="164"/>
      <c r="F195" s="137" t="str">
        <f t="shared" ref="F195:F200" si="2">IF($C$193=0,"",IF(C195="[for completion]","",C195/$C$193))</f>
        <v/>
      </c>
      <c r="G195" s="91"/>
      <c r="H195" s="2"/>
      <c r="I195" s="74"/>
      <c r="K195" s="164"/>
      <c r="L195" s="164"/>
      <c r="M195" s="93"/>
      <c r="N195" s="91"/>
    </row>
    <row r="196" spans="1:14" ht="15" customHeight="1" outlineLevel="1" x14ac:dyDescent="0.25">
      <c r="A196" s="70" t="s">
        <v>3034</v>
      </c>
      <c r="B196" s="136" t="s">
        <v>1704</v>
      </c>
      <c r="C196" s="76"/>
      <c r="D196" s="164"/>
      <c r="E196" s="164"/>
      <c r="F196" s="137" t="str">
        <f t="shared" si="2"/>
        <v/>
      </c>
      <c r="G196" s="91"/>
      <c r="H196" s="2"/>
      <c r="I196" s="74"/>
      <c r="K196" s="164"/>
      <c r="L196" s="164"/>
      <c r="M196" s="93"/>
      <c r="N196" s="91"/>
    </row>
    <row r="197" spans="1:14" ht="15" customHeight="1" outlineLevel="1" x14ac:dyDescent="0.25">
      <c r="A197" s="70" t="s">
        <v>3035</v>
      </c>
      <c r="B197" s="136" t="s">
        <v>1706</v>
      </c>
      <c r="C197" s="76"/>
      <c r="D197" s="164"/>
      <c r="E197" s="164"/>
      <c r="F197" s="137" t="str">
        <f t="shared" si="2"/>
        <v/>
      </c>
      <c r="G197" s="91"/>
      <c r="H197" s="2"/>
      <c r="I197" s="74"/>
      <c r="K197" s="164"/>
      <c r="L197" s="164"/>
      <c r="M197" s="93"/>
      <c r="N197" s="91"/>
    </row>
    <row r="198" spans="1:14" ht="15" customHeight="1" outlineLevel="1" x14ac:dyDescent="0.25">
      <c r="A198" s="70" t="s">
        <v>3036</v>
      </c>
      <c r="B198" s="136" t="s">
        <v>1708</v>
      </c>
      <c r="C198" s="76"/>
      <c r="D198" s="164"/>
      <c r="E198" s="164"/>
      <c r="F198" s="137" t="str">
        <f t="shared" si="2"/>
        <v/>
      </c>
      <c r="G198" s="91"/>
      <c r="H198" s="2"/>
      <c r="I198" s="74"/>
      <c r="K198" s="164"/>
      <c r="L198" s="164"/>
      <c r="M198" s="93"/>
      <c r="N198" s="91"/>
    </row>
    <row r="199" spans="1:14" ht="15" customHeight="1" outlineLevel="1" x14ac:dyDescent="0.25">
      <c r="A199" s="70" t="s">
        <v>3037</v>
      </c>
      <c r="B199" s="136" t="s">
        <v>1710</v>
      </c>
      <c r="C199" s="76"/>
      <c r="D199" s="164"/>
      <c r="E199" s="164"/>
      <c r="F199" s="137" t="str">
        <f t="shared" si="2"/>
        <v/>
      </c>
      <c r="G199" s="91"/>
      <c r="H199" s="2"/>
      <c r="I199" s="74"/>
      <c r="K199" s="164"/>
      <c r="L199" s="164"/>
      <c r="M199" s="93"/>
      <c r="N199" s="91"/>
    </row>
    <row r="200" spans="1:14" ht="15" customHeight="1" outlineLevel="1" x14ac:dyDescent="0.25">
      <c r="A200" s="70" t="s">
        <v>3038</v>
      </c>
      <c r="B200" s="136" t="s">
        <v>1712</v>
      </c>
      <c r="C200" s="76"/>
      <c r="D200" s="164"/>
      <c r="E200" s="164"/>
      <c r="F200" s="137" t="str">
        <f t="shared" si="2"/>
        <v/>
      </c>
      <c r="G200" s="91"/>
      <c r="H200" s="2"/>
      <c r="I200" s="74"/>
      <c r="K200" s="164"/>
      <c r="L200" s="164"/>
      <c r="M200" s="93"/>
      <c r="N200" s="91"/>
    </row>
    <row r="201" spans="1:14" ht="15" customHeight="1" outlineLevel="1" x14ac:dyDescent="0.25">
      <c r="A201" s="70" t="s">
        <v>3039</v>
      </c>
      <c r="B201" s="97"/>
      <c r="D201" s="164"/>
      <c r="E201" s="164"/>
      <c r="F201" s="93"/>
      <c r="G201" s="91"/>
      <c r="H201" s="2"/>
      <c r="I201" s="74"/>
      <c r="K201" s="164"/>
      <c r="L201" s="164"/>
      <c r="M201" s="93"/>
      <c r="N201" s="91"/>
    </row>
    <row r="202" spans="1:14" ht="15" customHeight="1" outlineLevel="1" x14ac:dyDescent="0.25">
      <c r="A202" s="70" t="s">
        <v>3040</v>
      </c>
      <c r="B202" s="97"/>
      <c r="D202" s="164"/>
      <c r="E202" s="164"/>
      <c r="F202" s="93"/>
      <c r="G202" s="91"/>
      <c r="H202" s="2"/>
      <c r="I202" s="74"/>
      <c r="K202" s="164"/>
      <c r="L202" s="164"/>
      <c r="M202" s="93"/>
      <c r="N202" s="91"/>
    </row>
    <row r="203" spans="1:14" ht="15" customHeight="1" outlineLevel="1" x14ac:dyDescent="0.25">
      <c r="A203" s="70" t="s">
        <v>3041</v>
      </c>
      <c r="B203" s="97"/>
      <c r="D203" s="164"/>
      <c r="E203" s="164"/>
      <c r="F203" s="93"/>
      <c r="G203" s="91"/>
      <c r="H203" s="2"/>
      <c r="I203" s="74"/>
      <c r="K203" s="164"/>
      <c r="L203" s="164"/>
      <c r="M203" s="93"/>
      <c r="N203" s="91"/>
    </row>
    <row r="204" spans="1:14" ht="15" customHeight="1" outlineLevel="1" x14ac:dyDescent="0.25">
      <c r="A204" s="70" t="s">
        <v>3042</v>
      </c>
      <c r="B204" s="97"/>
      <c r="D204" s="164"/>
      <c r="E204" s="164"/>
      <c r="F204" s="93"/>
      <c r="G204" s="91"/>
      <c r="H204" s="2"/>
      <c r="I204" s="74"/>
      <c r="K204" s="164"/>
      <c r="L204" s="164"/>
      <c r="M204" s="93"/>
      <c r="N204" s="91"/>
    </row>
    <row r="205" spans="1:14" ht="15" customHeight="1" outlineLevel="1" x14ac:dyDescent="0.25">
      <c r="A205" s="70" t="s">
        <v>3043</v>
      </c>
      <c r="B205" s="74"/>
      <c r="D205" s="164"/>
      <c r="E205" s="164"/>
      <c r="F205" s="93"/>
      <c r="G205" s="91"/>
      <c r="H205" s="2"/>
      <c r="I205" s="74"/>
      <c r="K205" s="164"/>
      <c r="L205" s="164"/>
      <c r="M205" s="93"/>
      <c r="N205" s="91"/>
    </row>
    <row r="206" spans="1:14" outlineLevel="1" x14ac:dyDescent="0.25">
      <c r="A206" s="70" t="s">
        <v>3044</v>
      </c>
      <c r="B206" s="55"/>
      <c r="C206" s="55"/>
      <c r="D206" s="55"/>
      <c r="E206" s="55"/>
      <c r="F206" s="93"/>
      <c r="G206" s="91"/>
      <c r="H206" s="2"/>
      <c r="I206" s="163"/>
      <c r="J206" s="74"/>
      <c r="K206" s="164"/>
      <c r="L206" s="164"/>
      <c r="M206" s="89"/>
      <c r="N206" s="91"/>
    </row>
    <row r="207" spans="1:14" ht="15" customHeight="1" x14ac:dyDescent="0.25">
      <c r="A207" s="79"/>
      <c r="B207" s="109" t="s">
        <v>1719</v>
      </c>
      <c r="C207" s="79" t="s">
        <v>1557</v>
      </c>
      <c r="D207" s="79"/>
      <c r="E207" s="79"/>
      <c r="F207" s="82"/>
      <c r="G207" s="82"/>
      <c r="H207" s="2"/>
      <c r="I207" s="152"/>
      <c r="J207" s="100"/>
      <c r="K207" s="100"/>
      <c r="L207" s="100"/>
      <c r="M207" s="101"/>
      <c r="N207" s="101"/>
    </row>
    <row r="208" spans="1:14" x14ac:dyDescent="0.25">
      <c r="A208" s="70" t="s">
        <v>3045</v>
      </c>
      <c r="B208" s="70" t="s">
        <v>1005</v>
      </c>
      <c r="C208" s="146" t="s">
        <v>240</v>
      </c>
      <c r="D208" s="2"/>
      <c r="E208" s="54"/>
      <c r="F208" s="54"/>
      <c r="G208" s="2"/>
      <c r="H208" s="2"/>
      <c r="K208" s="2"/>
      <c r="L208" s="54"/>
      <c r="M208" s="54"/>
      <c r="N208" s="2"/>
    </row>
    <row r="209" spans="1:14" outlineLevel="1" x14ac:dyDescent="0.25">
      <c r="A209" s="70" t="s">
        <v>3046</v>
      </c>
      <c r="B209" s="147" t="s">
        <v>1007</v>
      </c>
      <c r="C209" s="146" t="s">
        <v>240</v>
      </c>
      <c r="D209" s="2"/>
      <c r="E209" s="54"/>
      <c r="F209" s="54"/>
      <c r="G209" s="2"/>
      <c r="H209" s="2"/>
      <c r="K209" s="2"/>
      <c r="L209" s="54"/>
      <c r="M209" s="54"/>
      <c r="N209" s="2"/>
    </row>
    <row r="210" spans="1:14" outlineLevel="1" x14ac:dyDescent="0.25">
      <c r="A210" s="70" t="s">
        <v>3047</v>
      </c>
      <c r="D210" s="2"/>
      <c r="E210" s="54"/>
      <c r="F210" s="54"/>
      <c r="G210" s="2"/>
      <c r="H210" s="2"/>
      <c r="K210" s="2"/>
      <c r="L210" s="54"/>
      <c r="M210" s="54"/>
      <c r="N210" s="2"/>
    </row>
    <row r="211" spans="1:14" outlineLevel="1" x14ac:dyDescent="0.25">
      <c r="A211" s="70" t="s">
        <v>3048</v>
      </c>
      <c r="D211" s="2"/>
      <c r="E211" s="54"/>
      <c r="F211" s="54"/>
      <c r="G211" s="2"/>
      <c r="H211" s="2"/>
      <c r="K211" s="2"/>
      <c r="L211" s="54"/>
      <c r="M211" s="54"/>
      <c r="N211" s="2"/>
    </row>
    <row r="212" spans="1:14" outlineLevel="1" x14ac:dyDescent="0.25">
      <c r="A212" s="70" t="s">
        <v>3049</v>
      </c>
      <c r="D212" s="2"/>
      <c r="E212" s="54"/>
      <c r="F212" s="54"/>
      <c r="G212" s="2"/>
      <c r="H212" s="2"/>
      <c r="K212" s="2"/>
      <c r="L212" s="54"/>
      <c r="M212" s="54"/>
      <c r="N212" s="2"/>
    </row>
    <row r="213" spans="1:14" x14ac:dyDescent="0.25">
      <c r="A213" s="79"/>
      <c r="B213" s="80" t="s">
        <v>1725</v>
      </c>
      <c r="C213" s="79" t="s">
        <v>1557</v>
      </c>
      <c r="D213" s="79"/>
      <c r="E213" s="79"/>
      <c r="F213" s="82"/>
      <c r="G213" s="82"/>
      <c r="H213" s="2"/>
      <c r="I213" s="152"/>
      <c r="J213" s="100"/>
      <c r="K213" s="100"/>
      <c r="L213" s="100"/>
      <c r="M213" s="101"/>
      <c r="N213" s="101"/>
    </row>
    <row r="214" spans="1:14" ht="15" customHeight="1" x14ac:dyDescent="0.25">
      <c r="A214" s="70" t="s">
        <v>3050</v>
      </c>
      <c r="B214" s="70" t="s">
        <v>1727</v>
      </c>
      <c r="C214" s="146" t="s">
        <v>240</v>
      </c>
      <c r="D214" s="2"/>
      <c r="E214" s="2"/>
      <c r="F214" s="2"/>
      <c r="G214" s="2"/>
      <c r="H214" s="2"/>
      <c r="K214" s="2"/>
      <c r="L214" s="2"/>
      <c r="M214" s="2"/>
      <c r="N214" s="2"/>
    </row>
    <row r="215" spans="1:14" outlineLevel="1" x14ac:dyDescent="0.25">
      <c r="A215" s="70" t="s">
        <v>3051</v>
      </c>
      <c r="D215" s="2"/>
      <c r="E215" s="2"/>
      <c r="F215" s="2"/>
      <c r="G215" s="2"/>
      <c r="H215" s="2"/>
      <c r="K215" s="2"/>
      <c r="L215" s="2"/>
      <c r="M215" s="2"/>
      <c r="N215" s="2"/>
    </row>
    <row r="216" spans="1:14" outlineLevel="1" x14ac:dyDescent="0.25">
      <c r="A216" s="70" t="s">
        <v>3052</v>
      </c>
      <c r="D216" s="2"/>
      <c r="E216" s="2"/>
      <c r="F216" s="2"/>
      <c r="G216" s="2"/>
      <c r="H216" s="2"/>
      <c r="K216" s="2"/>
      <c r="L216" s="2"/>
      <c r="M216" s="2"/>
      <c r="N216" s="2"/>
    </row>
    <row r="217" spans="1:14" outlineLevel="1" x14ac:dyDescent="0.25">
      <c r="A217" s="70" t="s">
        <v>3053</v>
      </c>
      <c r="D217" s="2"/>
      <c r="E217" s="2"/>
      <c r="F217" s="2"/>
      <c r="G217" s="2"/>
      <c r="H217" s="2"/>
      <c r="K217" s="2"/>
      <c r="L217" s="2"/>
      <c r="M217" s="2"/>
      <c r="N217" s="2"/>
    </row>
    <row r="218" spans="1:14" outlineLevel="1" x14ac:dyDescent="0.25">
      <c r="A218" s="70" t="s">
        <v>3054</v>
      </c>
      <c r="D218" s="2"/>
      <c r="E218" s="2"/>
      <c r="F218" s="2"/>
      <c r="G218" s="2"/>
      <c r="H218" s="2"/>
      <c r="K218" s="2"/>
      <c r="L218" s="2"/>
      <c r="M218" s="2"/>
      <c r="N218" s="2"/>
    </row>
    <row r="219" spans="1:14" outlineLevel="1" x14ac:dyDescent="0.25">
      <c r="A219" s="70" t="s">
        <v>3055</v>
      </c>
    </row>
    <row r="220" spans="1:14" outlineLevel="1" x14ac:dyDescent="0.25">
      <c r="A220" s="70" t="s">
        <v>3056</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heetViews>
  <sheetFormatPr baseColWidth="10" defaultColWidth="9.140625" defaultRowHeight="14.3"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G52" sqref="G52"/>
    </sheetView>
  </sheetViews>
  <sheetFormatPr baseColWidth="10" defaultColWidth="9.140625" defaultRowHeight="14.3"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showGridLines="0" tabSelected="1" zoomScaleNormal="100" workbookViewId="0"/>
  </sheetViews>
  <sheetFormatPr baseColWidth="10" defaultColWidth="8.85546875" defaultRowHeight="14.3" x14ac:dyDescent="0.25"/>
  <cols>
    <col min="1" max="1" width="8.85546875" style="2"/>
    <col min="2" max="10" width="12.28515625" style="2" customWidth="1"/>
    <col min="11" max="16384" width="8.85546875" style="2"/>
  </cols>
  <sheetData>
    <row r="1" spans="2:10" ht="1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4" x14ac:dyDescent="0.3">
      <c r="B5" s="17"/>
      <c r="C5" s="18"/>
      <c r="D5" s="18"/>
      <c r="E5" s="20"/>
      <c r="F5" s="21" t="s">
        <v>161</v>
      </c>
      <c r="G5" s="18"/>
      <c r="H5" s="18"/>
      <c r="I5" s="18"/>
      <c r="J5" s="19"/>
    </row>
    <row r="6" spans="2:10" ht="41.2" customHeight="1" x14ac:dyDescent="0.25">
      <c r="B6" s="17"/>
      <c r="C6" s="18"/>
      <c r="D6" s="265" t="s">
        <v>162</v>
      </c>
      <c r="E6" s="265"/>
      <c r="F6" s="265"/>
      <c r="G6" s="265"/>
      <c r="H6" s="265"/>
      <c r="I6" s="18"/>
      <c r="J6" s="19"/>
    </row>
    <row r="7" spans="2:10" ht="26.4" x14ac:dyDescent="0.25">
      <c r="B7" s="17"/>
      <c r="C7" s="18"/>
      <c r="D7" s="18"/>
      <c r="E7" s="18"/>
      <c r="F7" s="213" t="s">
        <v>163</v>
      </c>
      <c r="G7" s="18"/>
      <c r="H7" s="18"/>
      <c r="I7" s="18"/>
      <c r="J7" s="19"/>
    </row>
    <row r="8" spans="2:10" ht="26.4" x14ac:dyDescent="0.25">
      <c r="B8" s="17"/>
      <c r="C8" s="18"/>
      <c r="D8" s="18"/>
      <c r="E8" s="18"/>
      <c r="F8" s="213" t="s">
        <v>3057</v>
      </c>
      <c r="G8" s="18"/>
      <c r="H8" s="18"/>
      <c r="I8" s="18"/>
      <c r="J8" s="19"/>
    </row>
    <row r="9" spans="2:10" ht="20.7" x14ac:dyDescent="0.25">
      <c r="B9" s="17"/>
      <c r="C9" s="18"/>
      <c r="D9" s="18"/>
      <c r="E9" s="18"/>
      <c r="F9" s="214" t="s">
        <v>3058</v>
      </c>
      <c r="G9" s="18"/>
      <c r="H9" s="18"/>
      <c r="I9" s="18"/>
      <c r="J9" s="19"/>
    </row>
    <row r="10" spans="2:10" ht="20.7" x14ac:dyDescent="0.25">
      <c r="B10" s="17"/>
      <c r="C10" s="18"/>
      <c r="D10" s="18"/>
      <c r="E10" s="18"/>
      <c r="F10" s="214" t="s">
        <v>3059</v>
      </c>
      <c r="G10" s="18"/>
      <c r="H10" s="18"/>
      <c r="I10" s="18"/>
      <c r="J10" s="19"/>
    </row>
    <row r="11" spans="2:10" ht="20.7"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164</v>
      </c>
      <c r="G22" s="18"/>
      <c r="H22" s="18"/>
      <c r="I22" s="18"/>
      <c r="J22" s="19"/>
    </row>
    <row r="23" spans="2:10" x14ac:dyDescent="0.25">
      <c r="B23" s="17"/>
      <c r="C23" s="18"/>
      <c r="D23" s="18"/>
      <c r="E23" s="18"/>
      <c r="F23" s="25"/>
      <c r="G23" s="18"/>
      <c r="H23" s="18"/>
      <c r="I23" s="18"/>
      <c r="J23" s="19"/>
    </row>
    <row r="24" spans="2:10" s="176" customFormat="1" x14ac:dyDescent="0.25">
      <c r="B24" s="236"/>
      <c r="C24" s="237"/>
      <c r="D24" s="261" t="s">
        <v>165</v>
      </c>
      <c r="E24" s="262" t="s">
        <v>166</v>
      </c>
      <c r="F24" s="262"/>
      <c r="G24" s="262"/>
      <c r="H24" s="262"/>
      <c r="I24" s="237"/>
      <c r="J24" s="238"/>
    </row>
    <row r="25" spans="2:10" s="176" customFormat="1" x14ac:dyDescent="0.25">
      <c r="B25" s="236"/>
      <c r="C25" s="237"/>
      <c r="D25" s="237"/>
      <c r="H25" s="237"/>
      <c r="I25" s="237"/>
      <c r="J25" s="238"/>
    </row>
    <row r="26" spans="2:10" s="176" customFormat="1" x14ac:dyDescent="0.25">
      <c r="B26" s="236"/>
      <c r="C26" s="237"/>
      <c r="D26" s="261" t="s">
        <v>167</v>
      </c>
      <c r="E26" s="262"/>
      <c r="F26" s="262"/>
      <c r="G26" s="262"/>
      <c r="H26" s="262"/>
      <c r="I26" s="237"/>
      <c r="J26" s="238"/>
    </row>
    <row r="27" spans="2:10" s="176" customFormat="1" x14ac:dyDescent="0.25">
      <c r="B27" s="236"/>
      <c r="C27" s="237"/>
      <c r="D27" s="235"/>
      <c r="E27" s="235"/>
      <c r="F27" s="235"/>
      <c r="G27" s="235"/>
      <c r="H27" s="235"/>
      <c r="I27" s="237"/>
      <c r="J27" s="238"/>
    </row>
    <row r="28" spans="2:10" s="176" customFormat="1" x14ac:dyDescent="0.25">
      <c r="B28" s="236"/>
      <c r="C28" s="237"/>
      <c r="D28" s="261" t="s">
        <v>168</v>
      </c>
      <c r="E28" s="262" t="s">
        <v>166</v>
      </c>
      <c r="F28" s="262"/>
      <c r="G28" s="262"/>
      <c r="H28" s="262"/>
      <c r="I28" s="237"/>
      <c r="J28" s="238"/>
    </row>
    <row r="29" spans="2:10" s="176" customFormat="1" x14ac:dyDescent="0.25">
      <c r="B29" s="236"/>
      <c r="C29" s="237"/>
      <c r="D29" s="235"/>
      <c r="E29" s="235"/>
      <c r="F29" s="235"/>
      <c r="G29" s="235"/>
      <c r="H29" s="235"/>
      <c r="I29" s="237"/>
      <c r="J29" s="238"/>
    </row>
    <row r="30" spans="2:10" s="176" customFormat="1" x14ac:dyDescent="0.25">
      <c r="B30" s="236"/>
      <c r="C30" s="237"/>
      <c r="D30" s="261" t="s">
        <v>169</v>
      </c>
      <c r="E30" s="262" t="s">
        <v>166</v>
      </c>
      <c r="F30" s="262"/>
      <c r="G30" s="262"/>
      <c r="H30" s="262"/>
      <c r="I30" s="237"/>
      <c r="J30" s="238"/>
    </row>
    <row r="31" spans="2:10" s="176" customFormat="1" x14ac:dyDescent="0.25">
      <c r="B31" s="236"/>
      <c r="C31" s="237"/>
      <c r="D31" s="235"/>
      <c r="E31" s="235"/>
      <c r="F31" s="235"/>
      <c r="G31" s="235"/>
      <c r="H31" s="235"/>
      <c r="I31" s="237"/>
      <c r="J31" s="238"/>
    </row>
    <row r="32" spans="2:10" s="176" customFormat="1" x14ac:dyDescent="0.25">
      <c r="B32" s="236"/>
      <c r="C32" s="237"/>
      <c r="D32" s="261" t="s">
        <v>170</v>
      </c>
      <c r="E32" s="262" t="s">
        <v>166</v>
      </c>
      <c r="F32" s="262"/>
      <c r="G32" s="262"/>
      <c r="H32" s="262"/>
      <c r="I32" s="237"/>
      <c r="J32" s="238"/>
    </row>
    <row r="33" spans="2:10" s="176" customFormat="1" x14ac:dyDescent="0.25">
      <c r="B33" s="236"/>
      <c r="C33" s="237"/>
      <c r="I33" s="237"/>
      <c r="J33" s="238"/>
    </row>
    <row r="34" spans="2:10" s="176" customFormat="1" x14ac:dyDescent="0.25">
      <c r="B34" s="236"/>
      <c r="C34" s="237"/>
      <c r="D34" s="261" t="s">
        <v>171</v>
      </c>
      <c r="E34" s="262" t="s">
        <v>166</v>
      </c>
      <c r="F34" s="262"/>
      <c r="G34" s="262"/>
      <c r="H34" s="262"/>
      <c r="I34" s="237"/>
      <c r="J34" s="238"/>
    </row>
    <row r="35" spans="2:10" s="176" customFormat="1" x14ac:dyDescent="0.25">
      <c r="B35" s="236"/>
      <c r="C35" s="237"/>
      <c r="D35" s="237"/>
      <c r="E35" s="237"/>
      <c r="F35" s="237"/>
      <c r="G35" s="237"/>
      <c r="H35" s="237"/>
      <c r="I35" s="237"/>
      <c r="J35" s="238"/>
    </row>
    <row r="36" spans="2:10" s="176" customFormat="1" x14ac:dyDescent="0.25">
      <c r="B36" s="236"/>
      <c r="C36" s="237"/>
      <c r="D36" s="263" t="s">
        <v>172</v>
      </c>
      <c r="E36" s="264"/>
      <c r="F36" s="264"/>
      <c r="G36" s="264"/>
      <c r="H36" s="264"/>
      <c r="I36" s="237"/>
      <c r="J36" s="238"/>
    </row>
    <row r="37" spans="2:10" s="176" customFormat="1" x14ac:dyDescent="0.25">
      <c r="B37" s="236"/>
      <c r="C37" s="237"/>
      <c r="D37" s="237"/>
      <c r="E37" s="237"/>
      <c r="F37" s="239"/>
      <c r="G37" s="237"/>
      <c r="H37" s="237"/>
      <c r="I37" s="237"/>
      <c r="J37" s="238"/>
    </row>
    <row r="38" spans="2:10" s="176" customFormat="1" x14ac:dyDescent="0.25">
      <c r="B38" s="236"/>
      <c r="C38" s="237"/>
      <c r="D38" s="263" t="s">
        <v>173</v>
      </c>
      <c r="E38" s="264"/>
      <c r="F38" s="264"/>
      <c r="G38" s="264"/>
      <c r="H38" s="264"/>
      <c r="I38" s="237"/>
      <c r="J38" s="238"/>
    </row>
    <row r="39" spans="2:10" s="176" customFormat="1" x14ac:dyDescent="0.25">
      <c r="B39" s="236"/>
      <c r="C39" s="237"/>
      <c r="I39" s="237"/>
      <c r="J39" s="238"/>
    </row>
    <row r="40" spans="2:10" s="176" customFormat="1" x14ac:dyDescent="0.25">
      <c r="B40" s="236"/>
      <c r="C40" s="237"/>
      <c r="D40" s="263" t="s">
        <v>174</v>
      </c>
      <c r="E40" s="264" t="s">
        <v>166</v>
      </c>
      <c r="F40" s="264"/>
      <c r="G40" s="264"/>
      <c r="H40" s="264"/>
      <c r="I40" s="237"/>
      <c r="J40" s="238"/>
    </row>
    <row r="41" spans="2:10" x14ac:dyDescent="0.25">
      <c r="B41" s="17"/>
      <c r="I41" s="18"/>
      <c r="J41" s="19"/>
    </row>
    <row r="42" spans="2:10" x14ac:dyDescent="0.25">
      <c r="B42" s="17"/>
      <c r="I42" s="18"/>
      <c r="J42" s="19"/>
    </row>
    <row r="43" spans="2:10" ht="1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sqref="A1:C1"/>
    </sheetView>
  </sheetViews>
  <sheetFormatPr baseColWidth="10" defaultColWidth="9.140625" defaultRowHeight="14.3" x14ac:dyDescent="0.25"/>
  <cols>
    <col min="1" max="1" width="4.7109375" style="51" customWidth="1"/>
    <col min="2" max="2" width="16.85546875" style="34" bestFit="1" customWidth="1"/>
    <col min="3" max="3" width="162.28515625" style="35" customWidth="1"/>
    <col min="4" max="31" width="9" style="32"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4" x14ac:dyDescent="0.5">
      <c r="A1" s="266" t="s">
        <v>176</v>
      </c>
      <c r="B1" s="267"/>
      <c r="C1" s="267"/>
    </row>
    <row r="2" spans="1:31" ht="31.4" x14ac:dyDescent="0.5">
      <c r="A2" s="33" t="s">
        <v>175</v>
      </c>
      <c r="B2" s="31"/>
      <c r="C2" s="31"/>
    </row>
    <row r="3" spans="1:31" x14ac:dyDescent="0.25">
      <c r="A3" s="29"/>
    </row>
    <row r="4" spans="1:31" s="30" customFormat="1" ht="18.55" x14ac:dyDescent="0.25">
      <c r="A4" s="36"/>
      <c r="B4" s="37"/>
      <c r="C4" s="38" t="s">
        <v>177</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row>
    <row r="5" spans="1:31" ht="18.55" x14ac:dyDescent="0.25">
      <c r="A5" s="40" t="s">
        <v>178</v>
      </c>
      <c r="B5" s="41"/>
      <c r="C5" s="42"/>
    </row>
    <row r="6" spans="1:31" ht="14.45" customHeight="1" x14ac:dyDescent="0.25">
      <c r="A6" s="43" t="s">
        <v>179</v>
      </c>
      <c r="B6" s="43"/>
      <c r="C6" s="44"/>
    </row>
    <row r="7" spans="1:31" ht="57.05" x14ac:dyDescent="0.25">
      <c r="A7" s="45"/>
      <c r="B7" s="46" t="s">
        <v>180</v>
      </c>
      <c r="C7" s="47" t="s">
        <v>181</v>
      </c>
    </row>
    <row r="8" spans="1:31" ht="14.45" customHeight="1" x14ac:dyDescent="0.25">
      <c r="A8" s="43" t="s">
        <v>182</v>
      </c>
      <c r="B8" s="43"/>
      <c r="C8" s="44"/>
    </row>
    <row r="9" spans="1:31" ht="23.2" customHeight="1" x14ac:dyDescent="0.25">
      <c r="A9" s="48"/>
      <c r="B9" s="46" t="s">
        <v>183</v>
      </c>
      <c r="C9" s="49" t="s">
        <v>184</v>
      </c>
    </row>
    <row r="10" spans="1:31" ht="14.45" customHeight="1" x14ac:dyDescent="0.25">
      <c r="A10" s="43" t="s">
        <v>185</v>
      </c>
      <c r="B10" s="43"/>
      <c r="C10" s="44"/>
    </row>
    <row r="11" spans="1:31" ht="23.2" customHeight="1" x14ac:dyDescent="0.25">
      <c r="A11" s="48"/>
      <c r="B11" s="46" t="s">
        <v>186</v>
      </c>
      <c r="C11" s="49" t="s">
        <v>187</v>
      </c>
    </row>
    <row r="12" spans="1:31" ht="14.45" customHeight="1" x14ac:dyDescent="0.25">
      <c r="A12" s="43" t="s">
        <v>188</v>
      </c>
      <c r="B12" s="43"/>
      <c r="C12" s="44"/>
    </row>
    <row r="13" spans="1:31" ht="28.55" x14ac:dyDescent="0.25">
      <c r="A13" s="45"/>
      <c r="B13" s="46" t="s">
        <v>189</v>
      </c>
      <c r="C13" s="47" t="s">
        <v>190</v>
      </c>
    </row>
    <row r="14" spans="1:31" ht="14.45" customHeight="1" x14ac:dyDescent="0.25">
      <c r="A14" s="43" t="s">
        <v>191</v>
      </c>
      <c r="B14" s="43"/>
      <c r="C14" s="44"/>
    </row>
    <row r="15" spans="1:31" ht="38.35" customHeight="1" x14ac:dyDescent="0.25">
      <c r="A15" s="45"/>
      <c r="B15" s="46" t="s">
        <v>192</v>
      </c>
      <c r="C15" s="49" t="s">
        <v>193</v>
      </c>
    </row>
    <row r="16" spans="1:31" ht="14.45" customHeight="1" x14ac:dyDescent="0.25">
      <c r="A16" s="43" t="s">
        <v>194</v>
      </c>
      <c r="B16" s="43"/>
      <c r="C16" s="44"/>
    </row>
    <row r="17" spans="1:3" ht="26.2" customHeight="1" x14ac:dyDescent="0.25">
      <c r="A17" s="45"/>
      <c r="B17" s="46" t="s">
        <v>195</v>
      </c>
      <c r="C17" s="49" t="s">
        <v>196</v>
      </c>
    </row>
    <row r="18" spans="1:3" ht="14.45" customHeight="1" x14ac:dyDescent="0.25">
      <c r="A18" s="43" t="s">
        <v>197</v>
      </c>
      <c r="B18" s="43"/>
      <c r="C18" s="44"/>
    </row>
    <row r="19" spans="1:3" ht="40.450000000000003" customHeight="1" x14ac:dyDescent="0.25">
      <c r="A19" s="45"/>
      <c r="B19" s="46" t="s">
        <v>198</v>
      </c>
      <c r="C19" s="47" t="s">
        <v>199</v>
      </c>
    </row>
    <row r="20" spans="1:3" ht="18.55" x14ac:dyDescent="0.25">
      <c r="A20" s="40" t="s">
        <v>200</v>
      </c>
      <c r="B20" s="41"/>
      <c r="C20" s="50"/>
    </row>
    <row r="21" spans="1:3" ht="14.45" customHeight="1" x14ac:dyDescent="0.25">
      <c r="A21" s="43" t="s">
        <v>201</v>
      </c>
      <c r="B21" s="43"/>
      <c r="C21" s="44"/>
    </row>
    <row r="22" spans="1:3" ht="42.8" customHeight="1" x14ac:dyDescent="0.25">
      <c r="A22" s="48"/>
      <c r="B22" s="46" t="s">
        <v>202</v>
      </c>
      <c r="C22" s="47" t="s">
        <v>203</v>
      </c>
    </row>
    <row r="23" spans="1:3" ht="14.45" customHeight="1" x14ac:dyDescent="0.25">
      <c r="A23" s="43" t="s">
        <v>204</v>
      </c>
      <c r="B23" s="43"/>
      <c r="C23" s="44"/>
    </row>
    <row r="24" spans="1:3" ht="28.55" x14ac:dyDescent="0.25">
      <c r="A24" s="45"/>
      <c r="B24" s="46" t="s">
        <v>205</v>
      </c>
      <c r="C24" s="49" t="s">
        <v>206</v>
      </c>
    </row>
    <row r="25" spans="1:3" ht="14.45" customHeight="1" x14ac:dyDescent="0.25">
      <c r="A25" s="43" t="s">
        <v>207</v>
      </c>
      <c r="B25" s="43"/>
      <c r="C25" s="44"/>
    </row>
    <row r="26" spans="1:3" ht="38.35" customHeight="1" x14ac:dyDescent="0.25">
      <c r="A26" s="45"/>
      <c r="B26" s="46" t="s">
        <v>208</v>
      </c>
      <c r="C26" s="49" t="s">
        <v>209</v>
      </c>
    </row>
    <row r="27" spans="1:3" ht="14.45" customHeight="1" x14ac:dyDescent="0.25">
      <c r="A27" s="43" t="s">
        <v>210</v>
      </c>
      <c r="B27" s="43"/>
      <c r="C27" s="44"/>
    </row>
    <row r="28" spans="1:3" ht="34.6" customHeight="1" x14ac:dyDescent="0.25">
      <c r="A28" s="45"/>
      <c r="B28" s="46" t="s">
        <v>211</v>
      </c>
      <c r="C28" s="49" t="s">
        <v>212</v>
      </c>
    </row>
    <row r="29" spans="1:3" x14ac:dyDescent="0.25">
      <c r="A29" s="43" t="s">
        <v>213</v>
      </c>
      <c r="B29" s="43"/>
      <c r="C29" s="44"/>
    </row>
    <row r="30" spans="1:3" ht="57.05" x14ac:dyDescent="0.25">
      <c r="A30" s="45"/>
      <c r="B30" s="46" t="s">
        <v>214</v>
      </c>
      <c r="C30" s="49" t="s">
        <v>215</v>
      </c>
    </row>
    <row r="31" spans="1:3" x14ac:dyDescent="0.25">
      <c r="A31" s="43" t="s">
        <v>216</v>
      </c>
      <c r="B31" s="43"/>
      <c r="C31" s="44"/>
    </row>
    <row r="32" spans="1:3" ht="28.55" x14ac:dyDescent="0.25">
      <c r="A32" s="45"/>
      <c r="B32" s="46" t="s">
        <v>217</v>
      </c>
      <c r="C32" s="49" t="s">
        <v>218</v>
      </c>
    </row>
    <row r="33" spans="1:3" x14ac:dyDescent="0.25">
      <c r="A33" s="43" t="s">
        <v>219</v>
      </c>
      <c r="B33" s="43"/>
      <c r="C33" s="44"/>
    </row>
    <row r="34" spans="1:3" ht="28.55" x14ac:dyDescent="0.25">
      <c r="A34" s="45"/>
      <c r="B34" s="46" t="s">
        <v>220</v>
      </c>
      <c r="C34" s="49" t="s">
        <v>221</v>
      </c>
    </row>
    <row r="35" spans="1:3" x14ac:dyDescent="0.25">
      <c r="A35" s="268" t="s">
        <v>222</v>
      </c>
      <c r="B35" s="269"/>
      <c r="C35" s="270"/>
    </row>
    <row r="36" spans="1:3" ht="57.05" x14ac:dyDescent="0.25">
      <c r="B36" s="46" t="s">
        <v>223</v>
      </c>
      <c r="C36" s="49" t="s">
        <v>224</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80" zoomScaleNormal="80" workbookViewId="0"/>
  </sheetViews>
  <sheetFormatPr baseColWidth="10" defaultColWidth="8.85546875" defaultRowHeight="14.3" outlineLevelRow="1" x14ac:dyDescent="0.25"/>
  <cols>
    <col min="1" max="1" width="13.28515625" style="57" customWidth="1"/>
    <col min="2" max="2" width="60.7109375" style="57" customWidth="1"/>
    <col min="3" max="3" width="39" style="57" bestFit="1" customWidth="1"/>
    <col min="4" max="4" width="35" style="57" bestFit="1" customWidth="1"/>
    <col min="5" max="5" width="6.7109375" style="57" customWidth="1"/>
    <col min="6" max="6" width="41.7109375" style="57" customWidth="1"/>
    <col min="7" max="7" width="41.7109375" style="54" customWidth="1"/>
    <col min="8" max="8" width="7.28515625" style="57" customWidth="1"/>
    <col min="9" max="10" width="38" style="57" customWidth="1"/>
    <col min="11" max="11" width="47.7109375" style="57" customWidth="1"/>
    <col min="12" max="12" width="7.28515625" style="57" customWidth="1"/>
    <col min="13" max="13" width="37" style="57" bestFit="1" customWidth="1"/>
    <col min="14" max="14" width="25.7109375" style="54" customWidth="1"/>
    <col min="15" max="16384" width="8.85546875" style="55"/>
  </cols>
  <sheetData>
    <row r="1" spans="1:13" ht="31.4" x14ac:dyDescent="0.25">
      <c r="A1" s="1" t="s">
        <v>225</v>
      </c>
      <c r="B1" s="1"/>
      <c r="C1" s="54"/>
      <c r="D1" s="54"/>
      <c r="E1" s="54"/>
      <c r="F1" s="22" t="s">
        <v>226</v>
      </c>
      <c r="H1" s="54"/>
      <c r="I1" s="1"/>
      <c r="J1" s="54"/>
      <c r="K1" s="54"/>
      <c r="L1" s="54"/>
      <c r="M1" s="54"/>
    </row>
    <row r="2" spans="1:13" ht="15" thickBot="1" x14ac:dyDescent="0.3">
      <c r="A2" s="54"/>
      <c r="B2" s="56"/>
      <c r="C2" s="56"/>
      <c r="D2" s="54"/>
      <c r="E2" s="54"/>
      <c r="F2" s="54"/>
      <c r="H2" s="54"/>
      <c r="L2" s="54"/>
      <c r="M2" s="54"/>
    </row>
    <row r="3" spans="1:13" ht="19.25" thickBot="1" x14ac:dyDescent="0.3">
      <c r="A3" s="58"/>
      <c r="B3" s="59" t="s">
        <v>227</v>
      </c>
      <c r="C3" s="129" t="s">
        <v>228</v>
      </c>
      <c r="D3" s="58"/>
      <c r="E3" s="58"/>
      <c r="F3" s="54"/>
      <c r="G3" s="58"/>
      <c r="H3" s="54"/>
      <c r="L3" s="54"/>
      <c r="M3" s="54"/>
    </row>
    <row r="4" spans="1:13" ht="15" thickBot="1" x14ac:dyDescent="0.3">
      <c r="H4" s="54"/>
      <c r="L4" s="54"/>
      <c r="M4" s="54"/>
    </row>
    <row r="5" spans="1:13" ht="18.55" x14ac:dyDescent="0.25">
      <c r="A5" s="60"/>
      <c r="B5" s="61" t="s">
        <v>229</v>
      </c>
      <c r="C5" s="60"/>
      <c r="E5" s="62"/>
      <c r="F5" s="62"/>
      <c r="H5" s="54"/>
      <c r="L5" s="54"/>
      <c r="M5" s="54"/>
    </row>
    <row r="6" spans="1:13" x14ac:dyDescent="0.25">
      <c r="B6" s="63" t="s">
        <v>230</v>
      </c>
      <c r="C6" s="62"/>
      <c r="D6" s="62"/>
      <c r="H6" s="54"/>
      <c r="L6" s="54"/>
      <c r="M6" s="54"/>
    </row>
    <row r="7" spans="1:13" x14ac:dyDescent="0.25">
      <c r="B7" s="64" t="s">
        <v>231</v>
      </c>
      <c r="C7" s="62"/>
      <c r="D7" s="62"/>
      <c r="H7" s="54"/>
      <c r="L7" s="54"/>
      <c r="M7" s="54"/>
    </row>
    <row r="8" spans="1:13" x14ac:dyDescent="0.25">
      <c r="B8" s="64" t="s">
        <v>232</v>
      </c>
      <c r="C8" s="62"/>
      <c r="D8" s="62"/>
      <c r="F8" s="57" t="s">
        <v>233</v>
      </c>
      <c r="H8" s="54"/>
      <c r="L8" s="54"/>
      <c r="M8" s="54"/>
    </row>
    <row r="9" spans="1:13" x14ac:dyDescent="0.25">
      <c r="B9" s="63" t="s">
        <v>234</v>
      </c>
      <c r="H9" s="54"/>
      <c r="L9" s="54"/>
      <c r="M9" s="54"/>
    </row>
    <row r="10" spans="1:13" x14ac:dyDescent="0.25">
      <c r="B10" s="63" t="s">
        <v>235</v>
      </c>
      <c r="H10" s="54"/>
      <c r="L10" s="54"/>
      <c r="M10" s="54"/>
    </row>
    <row r="11" spans="1:13" ht="15" thickBot="1" x14ac:dyDescent="0.3">
      <c r="B11" s="65" t="s">
        <v>236</v>
      </c>
      <c r="H11" s="54"/>
      <c r="L11" s="54"/>
      <c r="M11" s="54"/>
    </row>
    <row r="12" spans="1:13" x14ac:dyDescent="0.25">
      <c r="B12" s="66"/>
      <c r="H12" s="54"/>
      <c r="L12" s="54"/>
      <c r="M12" s="54"/>
    </row>
    <row r="13" spans="1:13" ht="37.1" x14ac:dyDescent="0.25">
      <c r="A13" s="67" t="s">
        <v>237</v>
      </c>
      <c r="B13" s="67" t="s">
        <v>230</v>
      </c>
      <c r="C13" s="68"/>
      <c r="D13" s="68"/>
      <c r="E13" s="68"/>
      <c r="F13" s="68"/>
      <c r="G13" s="69"/>
      <c r="H13" s="54"/>
      <c r="L13" s="54"/>
      <c r="M13" s="54"/>
    </row>
    <row r="14" spans="1:13" x14ac:dyDescent="0.25">
      <c r="A14" s="70" t="s">
        <v>238</v>
      </c>
      <c r="B14" s="71" t="s">
        <v>239</v>
      </c>
      <c r="C14" s="76" t="s">
        <v>163</v>
      </c>
      <c r="E14" s="62"/>
      <c r="F14" s="62"/>
      <c r="H14" s="54"/>
      <c r="L14" s="54"/>
      <c r="M14" s="54"/>
    </row>
    <row r="15" spans="1:13" x14ac:dyDescent="0.25">
      <c r="A15" s="70" t="s">
        <v>241</v>
      </c>
      <c r="B15" s="71" t="s">
        <v>242</v>
      </c>
      <c r="C15" s="76" t="s">
        <v>3057</v>
      </c>
      <c r="E15" s="62"/>
      <c r="F15" s="62"/>
      <c r="H15" s="54"/>
      <c r="L15" s="54"/>
      <c r="M15" s="54"/>
    </row>
    <row r="16" spans="1:13" x14ac:dyDescent="0.25">
      <c r="A16" s="70" t="s">
        <v>243</v>
      </c>
      <c r="B16" s="71" t="s">
        <v>244</v>
      </c>
      <c r="C16" s="76"/>
      <c r="E16" s="62"/>
      <c r="F16" s="62"/>
      <c r="H16" s="54"/>
      <c r="L16" s="54"/>
      <c r="M16" s="54"/>
    </row>
    <row r="17" spans="1:23" ht="28.55" x14ac:dyDescent="0.25">
      <c r="A17" s="70" t="s">
        <v>245</v>
      </c>
      <c r="B17" s="71" t="s">
        <v>246</v>
      </c>
      <c r="C17" s="257" t="s">
        <v>3063</v>
      </c>
      <c r="E17" s="62"/>
      <c r="F17" s="62"/>
      <c r="H17" s="54"/>
      <c r="L17" s="54"/>
      <c r="M17" s="54"/>
    </row>
    <row r="18" spans="1:23" outlineLevel="1" x14ac:dyDescent="0.25">
      <c r="A18" s="70" t="s">
        <v>247</v>
      </c>
      <c r="B18" s="71" t="s">
        <v>248</v>
      </c>
      <c r="C18" s="76" t="str">
        <f>RIGHT(Introduction!F10,10)</f>
        <v>31.03.2026</v>
      </c>
      <c r="E18" s="62"/>
      <c r="F18" s="62"/>
      <c r="H18" s="54"/>
      <c r="L18" s="54"/>
      <c r="M18" s="54"/>
    </row>
    <row r="19" spans="1:23" outlineLevel="1" x14ac:dyDescent="0.25">
      <c r="A19" s="70" t="s">
        <v>249</v>
      </c>
      <c r="B19" s="71" t="s">
        <v>250</v>
      </c>
      <c r="C19" s="76" t="s">
        <v>3060</v>
      </c>
      <c r="E19" s="62"/>
      <c r="F19" s="62"/>
      <c r="H19" s="54"/>
      <c r="L19" s="54"/>
      <c r="M19" s="54"/>
    </row>
    <row r="20" spans="1:23" outlineLevel="1" x14ac:dyDescent="0.25">
      <c r="A20" s="70" t="s">
        <v>251</v>
      </c>
      <c r="B20" s="72" t="s">
        <v>252</v>
      </c>
      <c r="C20" s="76" t="s">
        <v>3061</v>
      </c>
      <c r="E20" s="62"/>
      <c r="F20" s="62"/>
      <c r="H20" s="54"/>
      <c r="L20" s="54"/>
      <c r="M20" s="54"/>
    </row>
    <row r="21" spans="1:23" outlineLevel="1" x14ac:dyDescent="0.25">
      <c r="A21" s="70" t="s">
        <v>253</v>
      </c>
      <c r="B21" s="72" t="s">
        <v>254</v>
      </c>
      <c r="C21" s="76" t="s">
        <v>3062</v>
      </c>
      <c r="E21" s="62"/>
      <c r="F21" s="62"/>
      <c r="H21" s="54"/>
      <c r="L21" s="54"/>
      <c r="M21" s="54"/>
    </row>
    <row r="22" spans="1:23" outlineLevel="1" x14ac:dyDescent="0.25">
      <c r="A22" s="70" t="s">
        <v>255</v>
      </c>
      <c r="B22" s="72"/>
      <c r="E22" s="62"/>
      <c r="F22" s="62"/>
      <c r="H22" s="54"/>
      <c r="L22" s="54"/>
      <c r="M22" s="54"/>
    </row>
    <row r="23" spans="1:23" outlineLevel="1" x14ac:dyDescent="0.25">
      <c r="A23" s="70" t="s">
        <v>256</v>
      </c>
      <c r="B23" s="72"/>
      <c r="E23" s="62"/>
      <c r="F23" s="62"/>
      <c r="H23" s="54"/>
      <c r="L23" s="54"/>
      <c r="M23" s="54"/>
    </row>
    <row r="24" spans="1:23" outlineLevel="1" x14ac:dyDescent="0.25">
      <c r="A24" s="70" t="s">
        <v>257</v>
      </c>
      <c r="B24" s="72"/>
      <c r="E24" s="62"/>
      <c r="F24" s="62"/>
      <c r="H24" s="54"/>
      <c r="L24" s="54"/>
      <c r="M24" s="54"/>
    </row>
    <row r="25" spans="1:23" outlineLevel="1" x14ac:dyDescent="0.25">
      <c r="A25" s="70" t="s">
        <v>258</v>
      </c>
      <c r="B25" s="72"/>
      <c r="E25" s="62"/>
      <c r="F25" s="62"/>
      <c r="H25" s="54"/>
      <c r="L25" s="54"/>
      <c r="M25" s="54"/>
    </row>
    <row r="26" spans="1:23" ht="18.55" x14ac:dyDescent="0.25">
      <c r="A26" s="68"/>
      <c r="B26" s="67" t="s">
        <v>231</v>
      </c>
      <c r="C26" s="68"/>
      <c r="D26" s="68"/>
      <c r="E26" s="68"/>
      <c r="F26" s="68"/>
      <c r="G26" s="69"/>
      <c r="H26" s="54"/>
      <c r="L26" s="54"/>
      <c r="M26" s="54"/>
    </row>
    <row r="27" spans="1:23" x14ac:dyDescent="0.25">
      <c r="A27" s="70" t="s">
        <v>259</v>
      </c>
      <c r="B27" s="73" t="s">
        <v>260</v>
      </c>
      <c r="C27" s="76" t="s">
        <v>3064</v>
      </c>
      <c r="D27" s="74"/>
      <c r="E27" s="74"/>
      <c r="F27" s="74"/>
      <c r="H27" s="54"/>
      <c r="L27" s="54"/>
      <c r="M27" s="54"/>
    </row>
    <row r="28" spans="1:23" x14ac:dyDescent="0.25">
      <c r="A28" s="70" t="s">
        <v>261</v>
      </c>
      <c r="B28" s="75" t="s">
        <v>262</v>
      </c>
      <c r="C28" s="76" t="s">
        <v>3064</v>
      </c>
      <c r="E28" s="74"/>
      <c r="F28" s="74"/>
      <c r="H28" s="54"/>
      <c r="L28" s="54"/>
      <c r="W28" s="74" t="s">
        <v>263</v>
      </c>
    </row>
    <row r="29" spans="1:23" x14ac:dyDescent="0.25">
      <c r="A29" s="70" t="s">
        <v>264</v>
      </c>
      <c r="B29" s="73" t="s">
        <v>265</v>
      </c>
      <c r="C29" s="76" t="s">
        <v>3064</v>
      </c>
      <c r="E29" s="74"/>
      <c r="F29" s="74"/>
      <c r="H29" s="54"/>
      <c r="L29" s="54"/>
      <c r="W29" s="57" t="s">
        <v>266</v>
      </c>
    </row>
    <row r="30" spans="1:23" ht="39.6" customHeight="1" outlineLevel="1" x14ac:dyDescent="0.25">
      <c r="A30" s="70" t="s">
        <v>267</v>
      </c>
      <c r="B30" s="73" t="s">
        <v>268</v>
      </c>
      <c r="C30" s="257" t="s">
        <v>3065</v>
      </c>
      <c r="E30" s="74"/>
      <c r="F30" s="74"/>
      <c r="H30" s="54"/>
      <c r="L30" s="54"/>
      <c r="W30" s="76" t="s">
        <v>269</v>
      </c>
    </row>
    <row r="31" spans="1:23" outlineLevel="1" x14ac:dyDescent="0.25">
      <c r="A31" s="70" t="s">
        <v>270</v>
      </c>
      <c r="B31" s="77"/>
      <c r="E31" s="74"/>
      <c r="F31" s="74"/>
      <c r="H31" s="54"/>
      <c r="L31" s="54"/>
      <c r="M31" s="54"/>
    </row>
    <row r="32" spans="1:23" outlineLevel="1" x14ac:dyDescent="0.25">
      <c r="A32" s="70" t="s">
        <v>271</v>
      </c>
      <c r="B32" s="77"/>
      <c r="E32" s="74"/>
      <c r="F32" s="74"/>
      <c r="H32" s="54"/>
      <c r="L32" s="54"/>
      <c r="M32" s="54"/>
    </row>
    <row r="33" spans="1:14" outlineLevel="1" x14ac:dyDescent="0.25">
      <c r="A33" s="70" t="s">
        <v>272</v>
      </c>
      <c r="B33" s="77"/>
      <c r="E33" s="74"/>
      <c r="F33" s="74"/>
      <c r="H33" s="54"/>
      <c r="L33" s="54"/>
      <c r="M33" s="54"/>
    </row>
    <row r="34" spans="1:14" outlineLevel="1" x14ac:dyDescent="0.25">
      <c r="A34" s="70" t="s">
        <v>273</v>
      </c>
      <c r="B34" s="77"/>
      <c r="E34" s="74"/>
      <c r="F34" s="74"/>
      <c r="H34" s="54"/>
      <c r="L34" s="54"/>
      <c r="M34" s="54"/>
    </row>
    <row r="35" spans="1:14" outlineLevel="1" x14ac:dyDescent="0.25">
      <c r="A35" s="70" t="s">
        <v>274</v>
      </c>
      <c r="B35" s="78"/>
      <c r="E35" s="74"/>
      <c r="F35" s="74"/>
      <c r="H35" s="54"/>
      <c r="L35" s="54"/>
      <c r="M35" s="54"/>
    </row>
    <row r="36" spans="1:14" ht="37.1" x14ac:dyDescent="0.25">
      <c r="A36" s="67"/>
      <c r="B36" s="67" t="s">
        <v>232</v>
      </c>
      <c r="C36" s="67"/>
      <c r="D36" s="68"/>
      <c r="E36" s="68"/>
      <c r="F36" s="68"/>
      <c r="G36" s="69"/>
      <c r="H36" s="54"/>
      <c r="L36" s="54"/>
      <c r="M36" s="54"/>
    </row>
    <row r="37" spans="1:14" ht="15" customHeight="1" x14ac:dyDescent="0.25">
      <c r="A37" s="79"/>
      <c r="B37" s="80" t="s">
        <v>275</v>
      </c>
      <c r="C37" s="79" t="s">
        <v>276</v>
      </c>
      <c r="D37" s="81"/>
      <c r="E37" s="81"/>
      <c r="F37" s="81"/>
      <c r="G37" s="82"/>
      <c r="H37" s="54"/>
      <c r="L37" s="54"/>
      <c r="M37" s="54"/>
    </row>
    <row r="38" spans="1:14" x14ac:dyDescent="0.25">
      <c r="A38" s="70" t="s">
        <v>277</v>
      </c>
      <c r="B38" s="83" t="s">
        <v>278</v>
      </c>
      <c r="C38" s="158">
        <v>19462.944215029987</v>
      </c>
      <c r="F38" s="74"/>
      <c r="H38" s="54"/>
      <c r="L38" s="54"/>
      <c r="M38" s="54"/>
    </row>
    <row r="39" spans="1:14" x14ac:dyDescent="0.25">
      <c r="A39" s="70" t="s">
        <v>279</v>
      </c>
      <c r="B39" s="83" t="s">
        <v>280</v>
      </c>
      <c r="C39" s="158">
        <v>17263</v>
      </c>
      <c r="F39" s="74"/>
      <c r="H39" s="54"/>
      <c r="L39" s="54"/>
      <c r="M39" s="54"/>
      <c r="N39" s="55"/>
    </row>
    <row r="40" spans="1:14" outlineLevel="1" x14ac:dyDescent="0.25">
      <c r="A40" s="70" t="s">
        <v>281</v>
      </c>
      <c r="B40" s="84" t="s">
        <v>282</v>
      </c>
      <c r="C40" s="158" t="s">
        <v>2059</v>
      </c>
      <c r="F40" s="74"/>
      <c r="H40" s="54"/>
      <c r="L40" s="54"/>
      <c r="M40" s="54"/>
      <c r="N40" s="55"/>
    </row>
    <row r="41" spans="1:14" outlineLevel="1" x14ac:dyDescent="0.25">
      <c r="A41" s="70" t="s">
        <v>283</v>
      </c>
      <c r="B41" s="84" t="s">
        <v>284</v>
      </c>
      <c r="C41" s="158" t="s">
        <v>2059</v>
      </c>
      <c r="F41" s="74"/>
      <c r="H41" s="54"/>
      <c r="L41" s="54"/>
      <c r="M41" s="54"/>
      <c r="N41" s="55"/>
    </row>
    <row r="42" spans="1:14" outlineLevel="1" x14ac:dyDescent="0.25">
      <c r="A42" s="70" t="s">
        <v>285</v>
      </c>
      <c r="B42" s="85"/>
      <c r="C42" s="52"/>
      <c r="F42" s="74"/>
      <c r="H42" s="54"/>
      <c r="L42" s="54"/>
      <c r="M42" s="54"/>
      <c r="N42" s="55"/>
    </row>
    <row r="43" spans="1:14" outlineLevel="1" x14ac:dyDescent="0.25">
      <c r="A43" s="86" t="s">
        <v>286</v>
      </c>
      <c r="B43" s="74"/>
      <c r="F43" s="74"/>
      <c r="H43" s="54"/>
      <c r="L43" s="54"/>
      <c r="M43" s="54"/>
      <c r="N43" s="55"/>
    </row>
    <row r="44" spans="1:14" ht="15" customHeight="1" x14ac:dyDescent="0.25">
      <c r="A44" s="79"/>
      <c r="B44" s="79" t="s">
        <v>287</v>
      </c>
      <c r="C44" s="79" t="s">
        <v>288</v>
      </c>
      <c r="D44" s="79" t="s">
        <v>289</v>
      </c>
      <c r="E44" s="79"/>
      <c r="F44" s="79" t="s">
        <v>290</v>
      </c>
      <c r="G44" s="79" t="s">
        <v>291</v>
      </c>
      <c r="I44" s="54"/>
      <c r="J44" s="54"/>
      <c r="K44" s="55"/>
      <c r="L44" s="55"/>
      <c r="M44" s="55"/>
      <c r="N44" s="55"/>
    </row>
    <row r="45" spans="1:14" x14ac:dyDescent="0.25">
      <c r="A45" s="70" t="s">
        <v>292</v>
      </c>
      <c r="B45" s="83" t="s">
        <v>293</v>
      </c>
      <c r="C45" s="146">
        <v>0.05</v>
      </c>
      <c r="D45" s="88">
        <f>IF(OR(C38="[For completion]",C39="[For completion]"),"Please complete G.3.1.1 and G.3.1.2",(C38/C39-1-MAX(C45,F45)))</f>
        <v>7.7436958525747987E-2</v>
      </c>
      <c r="E45" s="87"/>
      <c r="F45" s="146">
        <v>0.05</v>
      </c>
      <c r="G45" s="76" t="s">
        <v>3066</v>
      </c>
      <c r="H45" s="54"/>
      <c r="L45" s="54"/>
      <c r="M45" s="54"/>
      <c r="N45" s="55"/>
    </row>
    <row r="46" spans="1:14" outlineLevel="1" x14ac:dyDescent="0.25">
      <c r="A46" s="70"/>
      <c r="B46" s="70"/>
      <c r="C46" s="146"/>
      <c r="D46" s="87"/>
      <c r="E46" s="87"/>
      <c r="F46" s="146"/>
      <c r="G46" s="215"/>
      <c r="H46" s="54"/>
      <c r="L46" s="54"/>
      <c r="M46" s="54"/>
      <c r="N46" s="55"/>
    </row>
    <row r="47" spans="1:14" outlineLevel="1" x14ac:dyDescent="0.25">
      <c r="A47" s="70" t="s">
        <v>294</v>
      </c>
      <c r="B47" s="70" t="s">
        <v>295</v>
      </c>
      <c r="C47" s="158">
        <f>IF(OR(C38="[For completion]",C39="[For completion]"),"", C38-C39)</f>
        <v>2199.9442150299874</v>
      </c>
      <c r="D47" s="87"/>
      <c r="E47" s="87"/>
      <c r="F47" s="146"/>
      <c r="G47" s="215"/>
      <c r="H47" s="54"/>
      <c r="L47" s="54"/>
      <c r="M47" s="54"/>
      <c r="N47" s="55"/>
    </row>
    <row r="48" spans="1:14" outlineLevel="1" x14ac:dyDescent="0.25">
      <c r="A48" s="70" t="s">
        <v>296</v>
      </c>
      <c r="B48" s="70"/>
      <c r="C48" s="215"/>
      <c r="D48" s="89"/>
      <c r="E48" s="89"/>
      <c r="F48" s="215"/>
      <c r="G48" s="215"/>
      <c r="H48" s="54"/>
      <c r="L48" s="54"/>
      <c r="M48" s="54"/>
      <c r="N48" s="55"/>
    </row>
    <row r="49" spans="1:14" outlineLevel="1" x14ac:dyDescent="0.25">
      <c r="A49" s="70" t="s">
        <v>297</v>
      </c>
      <c r="B49" s="90" t="s">
        <v>298</v>
      </c>
      <c r="C49" s="146"/>
      <c r="D49" s="87"/>
      <c r="E49" s="87"/>
      <c r="F49" s="146"/>
      <c r="G49" s="146"/>
      <c r="H49" s="54"/>
      <c r="L49" s="54"/>
      <c r="M49" s="54"/>
      <c r="N49" s="55"/>
    </row>
    <row r="50" spans="1:14" outlineLevel="1" x14ac:dyDescent="0.25">
      <c r="A50" s="70" t="s">
        <v>299</v>
      </c>
      <c r="B50" s="90" t="s">
        <v>300</v>
      </c>
      <c r="C50" s="146"/>
      <c r="D50" s="87"/>
      <c r="E50" s="87"/>
      <c r="F50" s="146"/>
      <c r="G50" s="146"/>
      <c r="H50" s="54"/>
      <c r="L50" s="54"/>
      <c r="M50" s="54"/>
      <c r="N50" s="55"/>
    </row>
    <row r="51" spans="1:14" outlineLevel="1" x14ac:dyDescent="0.25">
      <c r="A51" s="70" t="s">
        <v>301</v>
      </c>
      <c r="B51" s="90" t="s">
        <v>302</v>
      </c>
      <c r="C51" s="146"/>
      <c r="D51" s="87"/>
      <c r="E51" s="87"/>
      <c r="F51" s="146"/>
      <c r="G51" s="146"/>
      <c r="H51" s="54"/>
      <c r="L51" s="54"/>
      <c r="M51" s="54"/>
      <c r="N51" s="55"/>
    </row>
    <row r="52" spans="1:14" ht="15" customHeight="1" x14ac:dyDescent="0.25">
      <c r="A52" s="79"/>
      <c r="B52" s="80" t="s">
        <v>303</v>
      </c>
      <c r="C52" s="79" t="s">
        <v>276</v>
      </c>
      <c r="D52" s="79"/>
      <c r="E52" s="81"/>
      <c r="F52" s="82" t="s">
        <v>304</v>
      </c>
      <c r="G52" s="82"/>
      <c r="H52" s="54"/>
      <c r="L52" s="54"/>
      <c r="M52" s="54"/>
      <c r="N52" s="55"/>
    </row>
    <row r="53" spans="1:14" x14ac:dyDescent="0.25">
      <c r="A53" s="70" t="s">
        <v>305</v>
      </c>
      <c r="B53" s="83" t="s">
        <v>306</v>
      </c>
      <c r="C53" s="216">
        <v>18920.697723029989</v>
      </c>
      <c r="E53" s="91"/>
      <c r="F53" s="92">
        <f>IF($C$58=0,"",IF(C53="[for completion]","",C53/$C$58))</f>
        <v>0.97213954445899009</v>
      </c>
      <c r="G53" s="217"/>
      <c r="H53" s="54"/>
      <c r="L53" s="54"/>
      <c r="M53" s="54"/>
      <c r="N53" s="55"/>
    </row>
    <row r="54" spans="1:14" x14ac:dyDescent="0.25">
      <c r="A54" s="70" t="s">
        <v>307</v>
      </c>
      <c r="B54" s="83" t="s">
        <v>308</v>
      </c>
      <c r="C54" s="216">
        <v>0</v>
      </c>
      <c r="E54" s="91"/>
      <c r="F54" s="92">
        <f>IF($C$58=0,"",IF(C54="[for completion]","",C54/$C$58))</f>
        <v>0</v>
      </c>
      <c r="G54" s="217"/>
      <c r="H54" s="54"/>
      <c r="L54" s="54"/>
      <c r="M54" s="54"/>
      <c r="N54" s="55"/>
    </row>
    <row r="55" spans="1:14" x14ac:dyDescent="0.25">
      <c r="A55" s="70" t="s">
        <v>309</v>
      </c>
      <c r="B55" s="83" t="s">
        <v>310</v>
      </c>
      <c r="C55" s="216">
        <v>0</v>
      </c>
      <c r="E55" s="91"/>
      <c r="F55" s="92">
        <f>IF($C$58=0,"",IF(C55="[for completion]","",C55/$C$58))</f>
        <v>0</v>
      </c>
      <c r="G55" s="217"/>
      <c r="H55" s="54"/>
      <c r="L55" s="54"/>
      <c r="M55" s="54"/>
      <c r="N55" s="55"/>
    </row>
    <row r="56" spans="1:14" x14ac:dyDescent="0.25">
      <c r="A56" s="70" t="s">
        <v>311</v>
      </c>
      <c r="B56" s="83" t="s">
        <v>312</v>
      </c>
      <c r="C56" s="216">
        <v>542.24649199999999</v>
      </c>
      <c r="E56" s="91"/>
      <c r="F56" s="92">
        <f>IF($C$58=0,"",IF(C56="[for completion]","",C56/$C$58))</f>
        <v>2.7860455541009962E-2</v>
      </c>
      <c r="G56" s="217"/>
      <c r="H56" s="54"/>
      <c r="L56" s="54"/>
      <c r="M56" s="54"/>
      <c r="N56" s="55"/>
    </row>
    <row r="57" spans="1:14" x14ac:dyDescent="0.25">
      <c r="A57" s="70" t="s">
        <v>313</v>
      </c>
      <c r="B57" s="70" t="s">
        <v>314</v>
      </c>
      <c r="C57" s="216">
        <v>0</v>
      </c>
      <c r="E57" s="91"/>
      <c r="F57" s="92">
        <f>IF($C$58=0,"",IF(C57="[for completion]","",C57/$C$58))</f>
        <v>0</v>
      </c>
      <c r="G57" s="217"/>
      <c r="H57" s="54"/>
      <c r="L57" s="54"/>
      <c r="M57" s="54"/>
      <c r="N57" s="55"/>
    </row>
    <row r="58" spans="1:14" x14ac:dyDescent="0.25">
      <c r="A58" s="70" t="s">
        <v>315</v>
      </c>
      <c r="B58" s="94" t="s">
        <v>316</v>
      </c>
      <c r="C58" s="95">
        <f>IF(COUNT(C53:C57)=0, 0, IF(SUM(C53:C57)=C38, SUM(C53:C57), "The total should equal the Total Cover Assets reported in C38"))</f>
        <v>19462.944215029987</v>
      </c>
      <c r="D58" s="91"/>
      <c r="E58" s="91"/>
      <c r="F58" s="96">
        <f>SUM(F53:F57)</f>
        <v>1</v>
      </c>
      <c r="G58" s="217"/>
      <c r="H58" s="54"/>
      <c r="L58" s="54"/>
      <c r="M58" s="54"/>
      <c r="N58" s="55"/>
    </row>
    <row r="59" spans="1:14" outlineLevel="1" x14ac:dyDescent="0.25">
      <c r="A59" s="70" t="s">
        <v>317</v>
      </c>
      <c r="B59" s="97" t="s">
        <v>318</v>
      </c>
      <c r="C59" s="158"/>
      <c r="E59" s="91"/>
      <c r="F59" s="92">
        <f t="shared" ref="F59:F64" si="0">IF($C$58=0,"",IF(C59="[for completion]","",C59/$C$58))</f>
        <v>0</v>
      </c>
      <c r="G59" s="217"/>
      <c r="H59" s="54"/>
      <c r="L59" s="54"/>
      <c r="M59" s="54"/>
      <c r="N59" s="55"/>
    </row>
    <row r="60" spans="1:14" outlineLevel="1" x14ac:dyDescent="0.25">
      <c r="A60" s="70" t="s">
        <v>319</v>
      </c>
      <c r="B60" s="97" t="s">
        <v>318</v>
      </c>
      <c r="C60" s="158"/>
      <c r="E60" s="91"/>
      <c r="F60" s="92">
        <f t="shared" si="0"/>
        <v>0</v>
      </c>
      <c r="G60" s="217"/>
      <c r="H60" s="54"/>
      <c r="L60" s="54"/>
      <c r="M60" s="54"/>
      <c r="N60" s="55"/>
    </row>
    <row r="61" spans="1:14" outlineLevel="1" x14ac:dyDescent="0.25">
      <c r="A61" s="70" t="s">
        <v>320</v>
      </c>
      <c r="B61" s="97" t="s">
        <v>318</v>
      </c>
      <c r="C61" s="158"/>
      <c r="E61" s="91"/>
      <c r="F61" s="92">
        <f t="shared" si="0"/>
        <v>0</v>
      </c>
      <c r="G61" s="217"/>
      <c r="H61" s="54"/>
      <c r="L61" s="54"/>
      <c r="M61" s="54"/>
      <c r="N61" s="55"/>
    </row>
    <row r="62" spans="1:14" outlineLevel="1" x14ac:dyDescent="0.25">
      <c r="A62" s="70" t="s">
        <v>321</v>
      </c>
      <c r="B62" s="97" t="s">
        <v>318</v>
      </c>
      <c r="C62" s="158"/>
      <c r="E62" s="91"/>
      <c r="F62" s="92">
        <f t="shared" si="0"/>
        <v>0</v>
      </c>
      <c r="G62" s="217"/>
      <c r="H62" s="54"/>
      <c r="L62" s="54"/>
      <c r="M62" s="54"/>
      <c r="N62" s="55"/>
    </row>
    <row r="63" spans="1:14" outlineLevel="1" x14ac:dyDescent="0.25">
      <c r="A63" s="70" t="s">
        <v>322</v>
      </c>
      <c r="B63" s="97" t="s">
        <v>318</v>
      </c>
      <c r="C63" s="158"/>
      <c r="E63" s="91"/>
      <c r="F63" s="92">
        <f t="shared" si="0"/>
        <v>0</v>
      </c>
      <c r="G63" s="217"/>
      <c r="H63" s="54"/>
      <c r="L63" s="54"/>
      <c r="M63" s="54"/>
      <c r="N63" s="55"/>
    </row>
    <row r="64" spans="1:14" outlineLevel="1" x14ac:dyDescent="0.25">
      <c r="A64" s="70" t="s">
        <v>323</v>
      </c>
      <c r="B64" s="97" t="s">
        <v>318</v>
      </c>
      <c r="C64" s="195"/>
      <c r="D64" s="55"/>
      <c r="E64" s="55"/>
      <c r="F64" s="92">
        <f t="shared" si="0"/>
        <v>0</v>
      </c>
      <c r="G64" s="218"/>
      <c r="H64" s="54"/>
      <c r="L64" s="54"/>
      <c r="M64" s="54"/>
      <c r="N64" s="55"/>
    </row>
    <row r="65" spans="1:14" ht="15" customHeight="1" x14ac:dyDescent="0.25">
      <c r="A65" s="79"/>
      <c r="B65" s="80" t="s">
        <v>324</v>
      </c>
      <c r="C65" s="99" t="s">
        <v>325</v>
      </c>
      <c r="D65" s="99" t="s">
        <v>326</v>
      </c>
      <c r="E65" s="81"/>
      <c r="F65" s="82" t="s">
        <v>327</v>
      </c>
      <c r="G65" s="82" t="s">
        <v>328</v>
      </c>
      <c r="H65" s="54"/>
      <c r="L65" s="54"/>
      <c r="M65" s="54"/>
      <c r="N65" s="55"/>
    </row>
    <row r="66" spans="1:14" x14ac:dyDescent="0.25">
      <c r="A66" s="70" t="s">
        <v>329</v>
      </c>
      <c r="B66" s="83" t="s">
        <v>330</v>
      </c>
      <c r="C66" s="216">
        <v>23.37550784500964</v>
      </c>
      <c r="D66" s="216" t="s">
        <v>2059</v>
      </c>
      <c r="E66" s="100"/>
      <c r="F66" s="220"/>
      <c r="G66" s="221"/>
      <c r="H66" s="54"/>
      <c r="L66" s="54"/>
      <c r="M66" s="54"/>
      <c r="N66" s="55"/>
    </row>
    <row r="67" spans="1:14" x14ac:dyDescent="0.25">
      <c r="A67" s="70"/>
      <c r="B67" s="83"/>
      <c r="C67" s="76"/>
      <c r="D67" s="76"/>
      <c r="E67" s="100"/>
      <c r="F67" s="220"/>
      <c r="G67" s="221"/>
      <c r="H67" s="54"/>
      <c r="L67" s="54"/>
      <c r="M67" s="54"/>
      <c r="N67" s="55"/>
    </row>
    <row r="68" spans="1:14" x14ac:dyDescent="0.25">
      <c r="A68" s="70"/>
      <c r="B68" s="83" t="s">
        <v>331</v>
      </c>
      <c r="C68" s="219"/>
      <c r="D68" s="219"/>
      <c r="E68" s="100"/>
      <c r="F68" s="221"/>
      <c r="G68" s="221"/>
      <c r="H68" s="54"/>
      <c r="L68" s="54"/>
      <c r="M68" s="54"/>
      <c r="N68" s="55"/>
    </row>
    <row r="69" spans="1:14" x14ac:dyDescent="0.25">
      <c r="A69" s="70"/>
      <c r="B69" s="83" t="s">
        <v>332</v>
      </c>
      <c r="C69" s="76"/>
      <c r="D69" s="76"/>
      <c r="E69" s="100"/>
      <c r="F69" s="221"/>
      <c r="G69" s="221"/>
      <c r="H69" s="54"/>
      <c r="L69" s="54"/>
      <c r="M69" s="54"/>
      <c r="N69" s="55"/>
    </row>
    <row r="70" spans="1:14" x14ac:dyDescent="0.25">
      <c r="A70" s="70" t="s">
        <v>333</v>
      </c>
      <c r="B70" s="102" t="s">
        <v>334</v>
      </c>
      <c r="C70" s="158">
        <v>99.210968105438525</v>
      </c>
      <c r="D70" s="158" t="s">
        <v>2059</v>
      </c>
      <c r="E70" s="103"/>
      <c r="F70" s="92">
        <f t="shared" ref="F70:F76" si="1">IF($C$77=0,"",IF(C70="[for completion]","",C70/$C$77))</f>
        <v>5.2435153057109824E-3</v>
      </c>
      <c r="G70" s="92" t="str">
        <f>IF($D$77=0,"",IF(D70="[Mark as ND1 if not relevant]","",D70/$D$77))</f>
        <v/>
      </c>
      <c r="H70" s="54"/>
      <c r="L70" s="54"/>
      <c r="M70" s="54"/>
      <c r="N70" s="55"/>
    </row>
    <row r="71" spans="1:14" x14ac:dyDescent="0.25">
      <c r="A71" s="70" t="s">
        <v>335</v>
      </c>
      <c r="B71" s="102" t="s">
        <v>336</v>
      </c>
      <c r="C71" s="158">
        <v>115.85325346999988</v>
      </c>
      <c r="D71" s="158" t="s">
        <v>2059</v>
      </c>
      <c r="E71" s="103"/>
      <c r="F71" s="92">
        <f t="shared" si="1"/>
        <v>6.1230962602919882E-3</v>
      </c>
      <c r="G71" s="92" t="str">
        <f t="shared" ref="G71:G76" si="2">IF($D$77=0,"",IF(D71="[Mark as ND1 if not relevant]","",D71/$D$77))</f>
        <v/>
      </c>
      <c r="H71" s="54"/>
      <c r="L71" s="54"/>
      <c r="M71" s="54"/>
      <c r="N71" s="55"/>
    </row>
    <row r="72" spans="1:14" x14ac:dyDescent="0.25">
      <c r="A72" s="70" t="s">
        <v>337</v>
      </c>
      <c r="B72" s="102" t="s">
        <v>338</v>
      </c>
      <c r="C72" s="158">
        <v>102.02336282151367</v>
      </c>
      <c r="D72" s="158" t="s">
        <v>2059</v>
      </c>
      <c r="E72" s="103"/>
      <c r="F72" s="92">
        <f t="shared" si="1"/>
        <v>5.3921564793740417E-3</v>
      </c>
      <c r="G72" s="92" t="str">
        <f t="shared" si="2"/>
        <v/>
      </c>
      <c r="H72" s="54"/>
      <c r="L72" s="54"/>
      <c r="M72" s="54"/>
      <c r="N72" s="55"/>
    </row>
    <row r="73" spans="1:14" x14ac:dyDescent="0.25">
      <c r="A73" s="70" t="s">
        <v>339</v>
      </c>
      <c r="B73" s="102" t="s">
        <v>340</v>
      </c>
      <c r="C73" s="158">
        <v>139.09004887</v>
      </c>
      <c r="D73" s="158" t="s">
        <v>2059</v>
      </c>
      <c r="E73" s="103"/>
      <c r="F73" s="92">
        <f t="shared" si="1"/>
        <v>7.3512114038322115E-3</v>
      </c>
      <c r="G73" s="92" t="str">
        <f t="shared" si="2"/>
        <v/>
      </c>
      <c r="H73" s="54"/>
      <c r="L73" s="54"/>
      <c r="M73" s="54"/>
      <c r="N73" s="55"/>
    </row>
    <row r="74" spans="1:14" x14ac:dyDescent="0.25">
      <c r="A74" s="70" t="s">
        <v>341</v>
      </c>
      <c r="B74" s="102" t="s">
        <v>342</v>
      </c>
      <c r="C74" s="158">
        <v>213.26521740999991</v>
      </c>
      <c r="D74" s="158" t="s">
        <v>2059</v>
      </c>
      <c r="E74" s="103"/>
      <c r="F74" s="92">
        <f t="shared" si="1"/>
        <v>1.1271530285609765E-2</v>
      </c>
      <c r="G74" s="92" t="str">
        <f t="shared" si="2"/>
        <v/>
      </c>
      <c r="H74" s="54"/>
      <c r="L74" s="54"/>
      <c r="M74" s="54"/>
      <c r="N74" s="55"/>
    </row>
    <row r="75" spans="1:14" x14ac:dyDescent="0.25">
      <c r="A75" s="70" t="s">
        <v>343</v>
      </c>
      <c r="B75" s="102" t="s">
        <v>344</v>
      </c>
      <c r="C75" s="158">
        <v>798.70483402919353</v>
      </c>
      <c r="D75" s="158" t="s">
        <v>2059</v>
      </c>
      <c r="E75" s="103"/>
      <c r="F75" s="92">
        <f t="shared" si="1"/>
        <v>4.2213286514113234E-2</v>
      </c>
      <c r="G75" s="92" t="str">
        <f t="shared" si="2"/>
        <v/>
      </c>
      <c r="H75" s="54"/>
      <c r="L75" s="54"/>
      <c r="M75" s="54"/>
      <c r="N75" s="55"/>
    </row>
    <row r="76" spans="1:14" x14ac:dyDescent="0.25">
      <c r="A76" s="70" t="s">
        <v>345</v>
      </c>
      <c r="B76" s="102" t="s">
        <v>346</v>
      </c>
      <c r="C76" s="158">
        <v>17452.550038323814</v>
      </c>
      <c r="D76" s="158" t="s">
        <v>2059</v>
      </c>
      <c r="E76" s="103"/>
      <c r="F76" s="92">
        <f t="shared" si="1"/>
        <v>0.92240520375106771</v>
      </c>
      <c r="G76" s="92" t="str">
        <f t="shared" si="2"/>
        <v/>
      </c>
      <c r="H76" s="54"/>
      <c r="L76" s="54"/>
      <c r="M76" s="54"/>
      <c r="N76" s="55"/>
    </row>
    <row r="77" spans="1:14" x14ac:dyDescent="0.25">
      <c r="A77" s="70" t="s">
        <v>347</v>
      </c>
      <c r="B77" s="104" t="s">
        <v>316</v>
      </c>
      <c r="C77" s="95">
        <f>SUM(C70:C76)</f>
        <v>18920.69772302996</v>
      </c>
      <c r="D77" s="95">
        <f>SUM(D70:D76)</f>
        <v>0</v>
      </c>
      <c r="E77" s="74"/>
      <c r="F77" s="96">
        <f>SUM(F70:F76)</f>
        <v>1</v>
      </c>
      <c r="G77" s="96">
        <f>SUM(G70:G76)</f>
        <v>0</v>
      </c>
      <c r="H77" s="54"/>
      <c r="L77" s="54"/>
      <c r="M77" s="54"/>
      <c r="N77" s="55"/>
    </row>
    <row r="78" spans="1:14" outlineLevel="1" x14ac:dyDescent="0.25">
      <c r="A78" s="70" t="s">
        <v>348</v>
      </c>
      <c r="B78" s="105" t="s">
        <v>349</v>
      </c>
      <c r="C78" s="191"/>
      <c r="D78" s="191"/>
      <c r="E78" s="74"/>
      <c r="F78" s="92">
        <f>IF($C$77=0,"",IF(C78="[for completion]","",C78/$C$77))</f>
        <v>0</v>
      </c>
      <c r="G78" s="92" t="str">
        <f t="shared" ref="G78:G87" si="3">IF($D$77=0,"",IF(D78="[for completion]","",D78/$D$77))</f>
        <v/>
      </c>
      <c r="H78" s="54"/>
      <c r="L78" s="54"/>
      <c r="M78" s="54"/>
      <c r="N78" s="55"/>
    </row>
    <row r="79" spans="1:14" outlineLevel="1" x14ac:dyDescent="0.25">
      <c r="A79" s="70" t="s">
        <v>350</v>
      </c>
      <c r="B79" s="105" t="s">
        <v>351</v>
      </c>
      <c r="C79" s="191"/>
      <c r="D79" s="191"/>
      <c r="E79" s="74"/>
      <c r="F79" s="92">
        <f t="shared" ref="F79:F87" si="4">IF($C$77=0,"",IF(C79="[for completion]","",C79/$C$77))</f>
        <v>0</v>
      </c>
      <c r="G79" s="92" t="str">
        <f t="shared" si="3"/>
        <v/>
      </c>
      <c r="H79" s="54"/>
      <c r="L79" s="54"/>
      <c r="M79" s="54"/>
      <c r="N79" s="55"/>
    </row>
    <row r="80" spans="1:14" outlineLevel="1" x14ac:dyDescent="0.25">
      <c r="A80" s="70" t="s">
        <v>352</v>
      </c>
      <c r="B80" s="105" t="s">
        <v>353</v>
      </c>
      <c r="C80" s="191"/>
      <c r="D80" s="191"/>
      <c r="E80" s="74"/>
      <c r="F80" s="92">
        <f t="shared" si="4"/>
        <v>0</v>
      </c>
      <c r="G80" s="92" t="str">
        <f t="shared" si="3"/>
        <v/>
      </c>
      <c r="H80" s="54"/>
      <c r="L80" s="54"/>
      <c r="M80" s="54"/>
      <c r="N80" s="55"/>
    </row>
    <row r="81" spans="1:14" outlineLevel="1" x14ac:dyDescent="0.25">
      <c r="A81" s="70" t="s">
        <v>354</v>
      </c>
      <c r="B81" s="105" t="s">
        <v>355</v>
      </c>
      <c r="C81" s="191"/>
      <c r="D81" s="191"/>
      <c r="E81" s="74"/>
      <c r="F81" s="92">
        <f t="shared" si="4"/>
        <v>0</v>
      </c>
      <c r="G81" s="92" t="str">
        <f t="shared" si="3"/>
        <v/>
      </c>
      <c r="H81" s="54"/>
      <c r="L81" s="54"/>
      <c r="M81" s="54"/>
      <c r="N81" s="55"/>
    </row>
    <row r="82" spans="1:14" outlineLevel="1" x14ac:dyDescent="0.25">
      <c r="A82" s="70" t="s">
        <v>356</v>
      </c>
      <c r="B82" s="105" t="s">
        <v>357</v>
      </c>
      <c r="C82" s="191"/>
      <c r="D82" s="191"/>
      <c r="E82" s="74"/>
      <c r="F82" s="92">
        <f t="shared" si="4"/>
        <v>0</v>
      </c>
      <c r="G82" s="92" t="str">
        <f t="shared" si="3"/>
        <v/>
      </c>
      <c r="H82" s="54"/>
      <c r="L82" s="54"/>
      <c r="M82" s="54"/>
      <c r="N82" s="55"/>
    </row>
    <row r="83" spans="1:14" outlineLevel="1" x14ac:dyDescent="0.25">
      <c r="A83" s="70" t="s">
        <v>358</v>
      </c>
      <c r="B83" s="107"/>
      <c r="C83" s="91"/>
      <c r="D83" s="91"/>
      <c r="E83" s="74"/>
      <c r="F83" s="93"/>
      <c r="G83" s="93"/>
      <c r="H83" s="54"/>
      <c r="L83" s="54"/>
      <c r="M83" s="54"/>
      <c r="N83" s="55"/>
    </row>
    <row r="84" spans="1:14" outlineLevel="1" x14ac:dyDescent="0.25">
      <c r="A84" s="70" t="s">
        <v>359</v>
      </c>
      <c r="B84" s="107"/>
      <c r="C84" s="91"/>
      <c r="D84" s="91"/>
      <c r="E84" s="74"/>
      <c r="F84" s="93"/>
      <c r="G84" s="93"/>
      <c r="H84" s="54"/>
      <c r="L84" s="54"/>
      <c r="M84" s="54"/>
      <c r="N84" s="55"/>
    </row>
    <row r="85" spans="1:14" outlineLevel="1" x14ac:dyDescent="0.25">
      <c r="A85" s="70" t="s">
        <v>360</v>
      </c>
      <c r="B85" s="107"/>
      <c r="C85" s="91"/>
      <c r="D85" s="91"/>
      <c r="E85" s="74"/>
      <c r="F85" s="93"/>
      <c r="G85" s="93"/>
      <c r="H85" s="54"/>
      <c r="L85" s="54"/>
      <c r="M85" s="54"/>
      <c r="N85" s="55"/>
    </row>
    <row r="86" spans="1:14" outlineLevel="1" x14ac:dyDescent="0.25">
      <c r="A86" s="70" t="s">
        <v>361</v>
      </c>
      <c r="B86" s="108"/>
      <c r="C86" s="91"/>
      <c r="D86" s="91"/>
      <c r="E86" s="74"/>
      <c r="F86" s="93">
        <f t="shared" si="4"/>
        <v>0</v>
      </c>
      <c r="G86" s="93" t="str">
        <f t="shared" si="3"/>
        <v/>
      </c>
      <c r="H86" s="54"/>
      <c r="L86" s="54"/>
      <c r="M86" s="54"/>
      <c r="N86" s="55"/>
    </row>
    <row r="87" spans="1:14" outlineLevel="1" x14ac:dyDescent="0.25">
      <c r="A87" s="70" t="s">
        <v>362</v>
      </c>
      <c r="B87" s="107"/>
      <c r="C87" s="91"/>
      <c r="D87" s="91"/>
      <c r="E87" s="74"/>
      <c r="F87" s="93">
        <f t="shared" si="4"/>
        <v>0</v>
      </c>
      <c r="G87" s="93" t="str">
        <f t="shared" si="3"/>
        <v/>
      </c>
      <c r="H87" s="54"/>
      <c r="L87" s="54"/>
      <c r="M87" s="54"/>
      <c r="N87" s="55"/>
    </row>
    <row r="88" spans="1:14" ht="15" customHeight="1" x14ac:dyDescent="0.25">
      <c r="A88" s="79"/>
      <c r="B88" s="80" t="s">
        <v>363</v>
      </c>
      <c r="C88" s="99" t="s">
        <v>364</v>
      </c>
      <c r="D88" s="99" t="s">
        <v>365</v>
      </c>
      <c r="E88" s="81"/>
      <c r="F88" s="82" t="s">
        <v>366</v>
      </c>
      <c r="G88" s="79" t="s">
        <v>367</v>
      </c>
      <c r="H88" s="54"/>
      <c r="L88" s="54"/>
      <c r="M88" s="54"/>
      <c r="N88" s="55"/>
    </row>
    <row r="89" spans="1:14" x14ac:dyDescent="0.25">
      <c r="A89" s="70" t="s">
        <v>368</v>
      </c>
      <c r="B89" s="83" t="s">
        <v>369</v>
      </c>
      <c r="C89" s="216">
        <v>3.125272119720774</v>
      </c>
      <c r="D89" s="216">
        <f>C89+1</f>
        <v>4.1252721197207745</v>
      </c>
      <c r="E89" s="100"/>
      <c r="F89" s="223"/>
      <c r="G89" s="224"/>
      <c r="H89" s="54"/>
      <c r="L89" s="54"/>
      <c r="M89" s="54"/>
      <c r="N89" s="55"/>
    </row>
    <row r="90" spans="1:14" x14ac:dyDescent="0.25">
      <c r="A90" s="70"/>
      <c r="B90" s="83"/>
      <c r="C90" s="216"/>
      <c r="D90" s="216"/>
      <c r="E90" s="100"/>
      <c r="F90" s="223"/>
      <c r="G90" s="224"/>
      <c r="H90" s="54"/>
      <c r="L90" s="54"/>
      <c r="M90" s="54"/>
      <c r="N90" s="55"/>
    </row>
    <row r="91" spans="1:14" x14ac:dyDescent="0.25">
      <c r="A91" s="70"/>
      <c r="B91" s="83" t="s">
        <v>370</v>
      </c>
      <c r="C91" s="222"/>
      <c r="D91" s="222"/>
      <c r="E91" s="100"/>
      <c r="F91" s="224"/>
      <c r="G91" s="224"/>
      <c r="H91" s="54"/>
      <c r="L91" s="54"/>
      <c r="M91" s="54"/>
      <c r="N91" s="55"/>
    </row>
    <row r="92" spans="1:14" x14ac:dyDescent="0.25">
      <c r="A92" s="70" t="s">
        <v>371</v>
      </c>
      <c r="B92" s="83" t="s">
        <v>332</v>
      </c>
      <c r="C92" s="216"/>
      <c r="D92" s="216"/>
      <c r="E92" s="100"/>
      <c r="F92" s="224"/>
      <c r="G92" s="224"/>
      <c r="H92" s="54"/>
      <c r="L92" s="54"/>
      <c r="M92" s="54"/>
      <c r="N92" s="55"/>
    </row>
    <row r="93" spans="1:14" x14ac:dyDescent="0.25">
      <c r="A93" s="70" t="s">
        <v>372</v>
      </c>
      <c r="B93" s="102" t="s">
        <v>334</v>
      </c>
      <c r="C93" s="158">
        <v>263</v>
      </c>
      <c r="D93" s="158">
        <f>C93</f>
        <v>263</v>
      </c>
      <c r="E93" s="103"/>
      <c r="F93" s="92">
        <f>IF($C$100=0,"",IF(C93="[for completion]","",IF(C93="","",C93/$C$100)))</f>
        <v>1.5234895441116839E-2</v>
      </c>
      <c r="G93" s="92">
        <f>IF($D$100=0,"",IF(D93="[Mark as ND1 if not relevant]","",IF(D93="","",D93/$D$100)))</f>
        <v>1.5234895441116839E-2</v>
      </c>
      <c r="H93" s="54"/>
      <c r="L93" s="54"/>
      <c r="M93" s="54"/>
      <c r="N93" s="55"/>
    </row>
    <row r="94" spans="1:14" x14ac:dyDescent="0.25">
      <c r="A94" s="70" t="s">
        <v>373</v>
      </c>
      <c r="B94" s="102" t="s">
        <v>336</v>
      </c>
      <c r="C94" s="158">
        <v>2650</v>
      </c>
      <c r="D94" s="158">
        <f>C94</f>
        <v>2650</v>
      </c>
      <c r="E94" s="103"/>
      <c r="F94" s="92">
        <f t="shared" ref="F94:F99" si="5">IF($C$100=0,"",IF(C94="[for completion]","",IF(C94="","",C94/$C$100)))</f>
        <v>0.15350750159300239</v>
      </c>
      <c r="G94" s="92">
        <f t="shared" ref="G94:G99" si="6">IF($D$100=0,"",IF(D94="[Mark as ND1 if not relevant]","",IF(D94="","",D94/$D$100)))</f>
        <v>0.15350750159300239</v>
      </c>
      <c r="H94" s="54"/>
      <c r="L94" s="54"/>
      <c r="M94" s="54"/>
      <c r="N94" s="55"/>
    </row>
    <row r="95" spans="1:14" x14ac:dyDescent="0.25">
      <c r="A95" s="70" t="s">
        <v>374</v>
      </c>
      <c r="B95" s="102" t="s">
        <v>338</v>
      </c>
      <c r="C95" s="158">
        <v>6300</v>
      </c>
      <c r="D95" s="158">
        <f>C95</f>
        <v>6300</v>
      </c>
      <c r="E95" s="103"/>
      <c r="F95" s="92">
        <f t="shared" si="5"/>
        <v>0.36494236227770377</v>
      </c>
      <c r="G95" s="92">
        <f t="shared" si="6"/>
        <v>0.36494236227770377</v>
      </c>
      <c r="H95" s="54"/>
      <c r="L95" s="54"/>
      <c r="M95" s="54"/>
      <c r="N95" s="55"/>
    </row>
    <row r="96" spans="1:14" x14ac:dyDescent="0.25">
      <c r="A96" s="70" t="s">
        <v>375</v>
      </c>
      <c r="B96" s="102" t="s">
        <v>340</v>
      </c>
      <c r="C96" s="158">
        <v>3500</v>
      </c>
      <c r="D96" s="158">
        <f t="shared" ref="D96:D98" si="7">C96</f>
        <v>3500</v>
      </c>
      <c r="E96" s="103"/>
      <c r="F96" s="92">
        <f t="shared" si="5"/>
        <v>0.20274575682094653</v>
      </c>
      <c r="G96" s="92">
        <f t="shared" si="6"/>
        <v>0.20274575682094653</v>
      </c>
      <c r="H96" s="54"/>
      <c r="L96" s="54"/>
      <c r="M96" s="54"/>
      <c r="N96" s="55"/>
    </row>
    <row r="97" spans="1:14" x14ac:dyDescent="0.25">
      <c r="A97" s="70" t="s">
        <v>376</v>
      </c>
      <c r="B97" s="102" t="s">
        <v>342</v>
      </c>
      <c r="C97" s="158">
        <v>3300</v>
      </c>
      <c r="D97" s="158">
        <f t="shared" si="7"/>
        <v>3300</v>
      </c>
      <c r="E97" s="103"/>
      <c r="F97" s="92">
        <f t="shared" si="5"/>
        <v>0.19116028500260673</v>
      </c>
      <c r="G97" s="92">
        <f t="shared" si="6"/>
        <v>0.19116028500260673</v>
      </c>
      <c r="H97" s="54"/>
      <c r="L97" s="54"/>
      <c r="M97" s="54"/>
    </row>
    <row r="98" spans="1:14" x14ac:dyDescent="0.25">
      <c r="A98" s="70" t="s">
        <v>377</v>
      </c>
      <c r="B98" s="102" t="s">
        <v>344</v>
      </c>
      <c r="C98" s="158">
        <v>1250</v>
      </c>
      <c r="D98" s="158">
        <f t="shared" si="7"/>
        <v>1250</v>
      </c>
      <c r="E98" s="103"/>
      <c r="F98" s="92">
        <f t="shared" si="5"/>
        <v>7.2409198864623756E-2</v>
      </c>
      <c r="G98" s="92">
        <f t="shared" si="6"/>
        <v>7.2409198864623756E-2</v>
      </c>
      <c r="H98" s="54"/>
      <c r="L98" s="54"/>
      <c r="M98" s="54"/>
    </row>
    <row r="99" spans="1:14" x14ac:dyDescent="0.25">
      <c r="A99" s="70" t="s">
        <v>378</v>
      </c>
      <c r="B99" s="102" t="s">
        <v>346</v>
      </c>
      <c r="C99" s="158">
        <v>0</v>
      </c>
      <c r="D99" s="158">
        <f>C99</f>
        <v>0</v>
      </c>
      <c r="E99" s="103"/>
      <c r="F99" s="92">
        <f t="shared" si="5"/>
        <v>0</v>
      </c>
      <c r="G99" s="92">
        <f t="shared" si="6"/>
        <v>0</v>
      </c>
      <c r="H99" s="54"/>
      <c r="L99" s="54"/>
      <c r="M99" s="54"/>
    </row>
    <row r="100" spans="1:14" x14ac:dyDescent="0.25">
      <c r="A100" s="70" t="s">
        <v>379</v>
      </c>
      <c r="B100" s="104" t="s">
        <v>316</v>
      </c>
      <c r="C100" s="95">
        <f>SUM(C93:C99)</f>
        <v>17263</v>
      </c>
      <c r="D100" s="95">
        <f>SUM(D93:D99)</f>
        <v>17263</v>
      </c>
      <c r="E100" s="74"/>
      <c r="F100" s="96">
        <f>SUM(F93:F99)</f>
        <v>1</v>
      </c>
      <c r="G100" s="96">
        <f>SUM(G93:G99)</f>
        <v>1</v>
      </c>
      <c r="H100" s="54"/>
      <c r="L100" s="54"/>
      <c r="M100" s="54"/>
    </row>
    <row r="101" spans="1:14" outlineLevel="1" x14ac:dyDescent="0.25">
      <c r="A101" s="70" t="s">
        <v>380</v>
      </c>
      <c r="B101" s="105" t="s">
        <v>349</v>
      </c>
      <c r="C101" s="191"/>
      <c r="D101" s="191"/>
      <c r="E101" s="74"/>
      <c r="F101" s="92">
        <f>IF($C$100=0,"",IF(C101="[for completion]","",C101/$C$100))</f>
        <v>0</v>
      </c>
      <c r="G101" s="92">
        <f>IF($D$100=0,"",IF(D101="[for completion]","",D101/$D$100))</f>
        <v>0</v>
      </c>
      <c r="H101" s="54"/>
      <c r="L101" s="54"/>
      <c r="M101" s="54"/>
    </row>
    <row r="102" spans="1:14" outlineLevel="1" x14ac:dyDescent="0.25">
      <c r="A102" s="70" t="s">
        <v>381</v>
      </c>
      <c r="B102" s="105" t="s">
        <v>351</v>
      </c>
      <c r="C102" s="191"/>
      <c r="D102" s="191"/>
      <c r="E102" s="74"/>
      <c r="F102" s="92">
        <f>IF($C$100=0,"",IF(C102="[for completion]","",C102/$C$100))</f>
        <v>0</v>
      </c>
      <c r="G102" s="92">
        <f>IF($D$100=0,"",IF(D102="[for completion]","",D102/$D$100))</f>
        <v>0</v>
      </c>
      <c r="H102" s="54"/>
      <c r="L102" s="54"/>
      <c r="M102" s="54"/>
    </row>
    <row r="103" spans="1:14" outlineLevel="1" x14ac:dyDescent="0.25">
      <c r="A103" s="70" t="s">
        <v>382</v>
      </c>
      <c r="B103" s="105" t="s">
        <v>353</v>
      </c>
      <c r="C103" s="191"/>
      <c r="D103" s="191"/>
      <c r="E103" s="74"/>
      <c r="F103" s="92">
        <f>IF($C$100=0,"",IF(C103="[for completion]","",C103/$C$100))</f>
        <v>0</v>
      </c>
      <c r="G103" s="92">
        <f>IF($D$100=0,"",IF(D103="[for completion]","",D103/$D$100))</f>
        <v>0</v>
      </c>
      <c r="H103" s="54"/>
      <c r="L103" s="54"/>
      <c r="M103" s="54"/>
    </row>
    <row r="104" spans="1:14" outlineLevel="1" x14ac:dyDescent="0.25">
      <c r="A104" s="70" t="s">
        <v>383</v>
      </c>
      <c r="B104" s="105" t="s">
        <v>355</v>
      </c>
      <c r="C104" s="191"/>
      <c r="D104" s="191"/>
      <c r="E104" s="74"/>
      <c r="F104" s="92">
        <f>IF($C$100=0,"",IF(C104="[for completion]","",C104/$C$100))</f>
        <v>0</v>
      </c>
      <c r="G104" s="92">
        <f>IF($D$100=0,"",IF(D104="[for completion]","",D104/$D$100))</f>
        <v>0</v>
      </c>
      <c r="H104" s="54"/>
      <c r="L104" s="54"/>
      <c r="M104" s="54"/>
    </row>
    <row r="105" spans="1:14" outlineLevel="1" x14ac:dyDescent="0.25">
      <c r="A105" s="70" t="s">
        <v>384</v>
      </c>
      <c r="B105" s="105" t="s">
        <v>357</v>
      </c>
      <c r="C105" s="191"/>
      <c r="D105" s="191"/>
      <c r="E105" s="74"/>
      <c r="F105" s="92">
        <f>IF($C$100=0,"",IF(C105="[for completion]","",C105/$C$100))</f>
        <v>0</v>
      </c>
      <c r="G105" s="92">
        <f>IF($D$100=0,"",IF(D105="[for completion]","",D105/$D$100))</f>
        <v>0</v>
      </c>
      <c r="H105" s="54"/>
      <c r="L105" s="54"/>
      <c r="M105" s="54"/>
    </row>
    <row r="106" spans="1:14" outlineLevel="1" x14ac:dyDescent="0.25">
      <c r="A106" s="70" t="s">
        <v>385</v>
      </c>
      <c r="B106" s="107"/>
      <c r="C106" s="91"/>
      <c r="D106" s="91"/>
      <c r="E106" s="74"/>
      <c r="F106" s="93"/>
      <c r="G106" s="93"/>
      <c r="H106" s="54"/>
      <c r="L106" s="54"/>
      <c r="M106" s="54"/>
    </row>
    <row r="107" spans="1:14" outlineLevel="1" x14ac:dyDescent="0.25">
      <c r="A107" s="70" t="s">
        <v>386</v>
      </c>
      <c r="B107" s="107"/>
      <c r="C107" s="91"/>
      <c r="D107" s="91"/>
      <c r="E107" s="74"/>
      <c r="F107" s="93"/>
      <c r="G107" s="93"/>
      <c r="H107" s="54"/>
      <c r="L107" s="54"/>
      <c r="M107" s="54"/>
    </row>
    <row r="108" spans="1:14" outlineLevel="1" x14ac:dyDescent="0.25">
      <c r="A108" s="70" t="s">
        <v>387</v>
      </c>
      <c r="B108" s="108"/>
      <c r="C108" s="91"/>
      <c r="D108" s="91"/>
      <c r="E108" s="74"/>
      <c r="F108" s="93"/>
      <c r="G108" s="93"/>
      <c r="H108" s="54"/>
      <c r="L108" s="54"/>
      <c r="M108" s="54"/>
    </row>
    <row r="109" spans="1:14" outlineLevel="1" x14ac:dyDescent="0.25">
      <c r="A109" s="70" t="s">
        <v>388</v>
      </c>
      <c r="B109" s="107"/>
      <c r="C109" s="91"/>
      <c r="D109" s="91"/>
      <c r="E109" s="74"/>
      <c r="F109" s="93"/>
      <c r="G109" s="93"/>
      <c r="H109" s="54"/>
      <c r="L109" s="54"/>
      <c r="M109" s="54"/>
    </row>
    <row r="110" spans="1:14" outlineLevel="1" x14ac:dyDescent="0.25">
      <c r="A110" s="70" t="s">
        <v>389</v>
      </c>
      <c r="B110" s="107"/>
      <c r="C110" s="91"/>
      <c r="D110" s="91"/>
      <c r="E110" s="74"/>
      <c r="F110" s="93"/>
      <c r="G110" s="93"/>
      <c r="H110" s="54"/>
      <c r="L110" s="54"/>
      <c r="M110" s="54"/>
    </row>
    <row r="111" spans="1:14" ht="15" customHeight="1" x14ac:dyDescent="0.25">
      <c r="A111" s="79"/>
      <c r="B111" s="109" t="s">
        <v>390</v>
      </c>
      <c r="C111" s="82" t="s">
        <v>391</v>
      </c>
      <c r="D111" s="82" t="s">
        <v>392</v>
      </c>
      <c r="E111" s="81"/>
      <c r="F111" s="82" t="s">
        <v>393</v>
      </c>
      <c r="G111" s="82" t="s">
        <v>394</v>
      </c>
      <c r="H111" s="54"/>
      <c r="L111" s="54"/>
      <c r="M111" s="54"/>
    </row>
    <row r="112" spans="1:14" s="53" customFormat="1" x14ac:dyDescent="0.25">
      <c r="A112" s="70" t="s">
        <v>395</v>
      </c>
      <c r="B112" s="83" t="s">
        <v>396</v>
      </c>
      <c r="C112" s="158"/>
      <c r="D112" s="158"/>
      <c r="E112" s="93"/>
      <c r="F112" s="92" t="str">
        <f t="shared" ref="F112:F136" si="8">IF($C$131=0,"",IF(C112="[for completion]","",IF(C112="","",C112/$C$131)))</f>
        <v/>
      </c>
      <c r="G112" s="92" t="str">
        <f t="shared" ref="G112:G136" si="9">IF($D$131=0,"",IF(D112="[for completion]","",IF(D112="","",D112/$D$131)))</f>
        <v/>
      </c>
      <c r="I112" s="57"/>
      <c r="J112" s="57"/>
      <c r="K112" s="57"/>
      <c r="L112" s="54" t="s">
        <v>397</v>
      </c>
      <c r="M112" s="54"/>
      <c r="N112" s="54"/>
    </row>
    <row r="113" spans="1:14" s="53" customFormat="1" x14ac:dyDescent="0.25">
      <c r="A113" s="70" t="s">
        <v>398</v>
      </c>
      <c r="B113" s="83" t="s">
        <v>399</v>
      </c>
      <c r="C113" s="158"/>
      <c r="D113" s="158"/>
      <c r="E113" s="93"/>
      <c r="F113" s="92" t="str">
        <f t="shared" si="8"/>
        <v/>
      </c>
      <c r="G113" s="92" t="str">
        <f t="shared" si="9"/>
        <v/>
      </c>
      <c r="I113" s="57"/>
      <c r="J113" s="57"/>
      <c r="K113" s="57"/>
      <c r="L113" s="74" t="s">
        <v>399</v>
      </c>
      <c r="M113" s="54"/>
      <c r="N113" s="54"/>
    </row>
    <row r="114" spans="1:14" s="53" customFormat="1" x14ac:dyDescent="0.25">
      <c r="A114" s="70" t="s">
        <v>400</v>
      </c>
      <c r="B114" s="83" t="s">
        <v>401</v>
      </c>
      <c r="C114" s="158"/>
      <c r="D114" s="158"/>
      <c r="E114" s="93"/>
      <c r="F114" s="92" t="str">
        <f t="shared" si="8"/>
        <v/>
      </c>
      <c r="G114" s="92" t="str">
        <f t="shared" si="9"/>
        <v/>
      </c>
      <c r="I114" s="57"/>
      <c r="J114" s="57"/>
      <c r="K114" s="57"/>
      <c r="L114" s="74" t="s">
        <v>401</v>
      </c>
      <c r="M114" s="54"/>
      <c r="N114" s="54"/>
    </row>
    <row r="115" spans="1:14" s="53" customFormat="1" x14ac:dyDescent="0.25">
      <c r="A115" s="70" t="s">
        <v>402</v>
      </c>
      <c r="B115" s="83" t="s">
        <v>403</v>
      </c>
      <c r="C115" s="158"/>
      <c r="D115" s="158"/>
      <c r="E115" s="93"/>
      <c r="F115" s="92" t="str">
        <f t="shared" si="8"/>
        <v/>
      </c>
      <c r="G115" s="92" t="str">
        <f t="shared" si="9"/>
        <v/>
      </c>
      <c r="I115" s="57"/>
      <c r="J115" s="57"/>
      <c r="K115" s="57"/>
      <c r="L115" s="74" t="s">
        <v>403</v>
      </c>
      <c r="M115" s="54"/>
      <c r="N115" s="54"/>
    </row>
    <row r="116" spans="1:14" s="53" customFormat="1" x14ac:dyDescent="0.25">
      <c r="A116" s="70" t="s">
        <v>404</v>
      </c>
      <c r="B116" s="83" t="s">
        <v>405</v>
      </c>
      <c r="C116" s="158"/>
      <c r="D116" s="158"/>
      <c r="E116" s="93"/>
      <c r="F116" s="92" t="str">
        <f t="shared" si="8"/>
        <v/>
      </c>
      <c r="G116" s="92" t="str">
        <f t="shared" si="9"/>
        <v/>
      </c>
      <c r="I116" s="57"/>
      <c r="J116" s="57"/>
      <c r="K116" s="57"/>
      <c r="L116" s="74" t="s">
        <v>405</v>
      </c>
      <c r="M116" s="54"/>
      <c r="N116" s="54"/>
    </row>
    <row r="117" spans="1:14" s="53" customFormat="1" x14ac:dyDescent="0.25">
      <c r="A117" s="70" t="s">
        <v>406</v>
      </c>
      <c r="B117" s="83" t="s">
        <v>407</v>
      </c>
      <c r="C117" s="158"/>
      <c r="D117" s="158"/>
      <c r="E117" s="74"/>
      <c r="F117" s="92" t="str">
        <f t="shared" si="8"/>
        <v/>
      </c>
      <c r="G117" s="92" t="str">
        <f t="shared" si="9"/>
        <v/>
      </c>
      <c r="I117" s="57"/>
      <c r="J117" s="57"/>
      <c r="K117" s="57"/>
      <c r="L117" s="74" t="s">
        <v>407</v>
      </c>
      <c r="M117" s="54"/>
      <c r="N117" s="54"/>
    </row>
    <row r="118" spans="1:14" x14ac:dyDescent="0.25">
      <c r="A118" s="70" t="s">
        <v>408</v>
      </c>
      <c r="B118" s="83" t="s">
        <v>409</v>
      </c>
      <c r="C118" s="158"/>
      <c r="D118" s="158"/>
      <c r="E118" s="74"/>
      <c r="F118" s="92" t="str">
        <f t="shared" si="8"/>
        <v/>
      </c>
      <c r="G118" s="92" t="str">
        <f t="shared" si="9"/>
        <v/>
      </c>
      <c r="L118" s="74" t="s">
        <v>409</v>
      </c>
      <c r="M118" s="54"/>
    </row>
    <row r="119" spans="1:14" x14ac:dyDescent="0.25">
      <c r="A119" s="70" t="s">
        <v>410</v>
      </c>
      <c r="B119" s="83" t="s">
        <v>411</v>
      </c>
      <c r="C119" s="158"/>
      <c r="D119" s="158"/>
      <c r="E119" s="74"/>
      <c r="F119" s="92" t="str">
        <f t="shared" si="8"/>
        <v/>
      </c>
      <c r="G119" s="92" t="str">
        <f t="shared" si="9"/>
        <v/>
      </c>
      <c r="L119" s="74" t="s">
        <v>411</v>
      </c>
      <c r="M119" s="54"/>
    </row>
    <row r="120" spans="1:14" x14ac:dyDescent="0.25">
      <c r="A120" s="70" t="s">
        <v>412</v>
      </c>
      <c r="B120" s="83" t="s">
        <v>413</v>
      </c>
      <c r="C120" s="158"/>
      <c r="D120" s="158"/>
      <c r="E120" s="74"/>
      <c r="F120" s="92" t="str">
        <f t="shared" si="8"/>
        <v/>
      </c>
      <c r="G120" s="92" t="str">
        <f t="shared" si="9"/>
        <v/>
      </c>
      <c r="L120" s="74" t="s">
        <v>413</v>
      </c>
      <c r="M120" s="54"/>
    </row>
    <row r="121" spans="1:14" x14ac:dyDescent="0.25">
      <c r="A121" s="70" t="s">
        <v>414</v>
      </c>
      <c r="B121" s="70" t="s">
        <v>415</v>
      </c>
      <c r="C121" s="158"/>
      <c r="D121" s="158"/>
      <c r="F121" s="92" t="str">
        <f t="shared" si="8"/>
        <v/>
      </c>
      <c r="G121" s="92" t="str">
        <f t="shared" si="9"/>
        <v/>
      </c>
      <c r="L121" s="74"/>
      <c r="M121" s="54"/>
    </row>
    <row r="122" spans="1:14" x14ac:dyDescent="0.25">
      <c r="A122" s="70" t="s">
        <v>416</v>
      </c>
      <c r="B122" s="83" t="s">
        <v>417</v>
      </c>
      <c r="C122" s="158"/>
      <c r="D122" s="158"/>
      <c r="E122" s="74"/>
      <c r="F122" s="92" t="str">
        <f t="shared" si="8"/>
        <v/>
      </c>
      <c r="G122" s="92" t="str">
        <f t="shared" si="9"/>
        <v/>
      </c>
      <c r="L122" s="74" t="s">
        <v>418</v>
      </c>
      <c r="M122" s="54"/>
    </row>
    <row r="123" spans="1:14" x14ac:dyDescent="0.25">
      <c r="A123" s="70" t="s">
        <v>419</v>
      </c>
      <c r="B123" s="83" t="s">
        <v>418</v>
      </c>
      <c r="C123" s="158"/>
      <c r="D123" s="158"/>
      <c r="E123" s="74"/>
      <c r="F123" s="92" t="str">
        <f t="shared" si="8"/>
        <v/>
      </c>
      <c r="G123" s="92" t="str">
        <f t="shared" si="9"/>
        <v/>
      </c>
      <c r="L123" s="74" t="s">
        <v>228</v>
      </c>
      <c r="M123" s="54"/>
    </row>
    <row r="124" spans="1:14" x14ac:dyDescent="0.25">
      <c r="A124" s="70" t="s">
        <v>420</v>
      </c>
      <c r="B124" s="83" t="s">
        <v>228</v>
      </c>
      <c r="C124" s="158">
        <f>+C58</f>
        <v>19462.944215029987</v>
      </c>
      <c r="D124" s="158">
        <f>C124</f>
        <v>19462.944215029987</v>
      </c>
      <c r="E124" s="74"/>
      <c r="F124" s="92">
        <f t="shared" si="8"/>
        <v>1</v>
      </c>
      <c r="G124" s="92">
        <f t="shared" si="9"/>
        <v>1</v>
      </c>
      <c r="L124" s="103" t="s">
        <v>421</v>
      </c>
      <c r="M124" s="54"/>
    </row>
    <row r="125" spans="1:14" x14ac:dyDescent="0.25">
      <c r="A125" s="70" t="s">
        <v>422</v>
      </c>
      <c r="B125" s="70" t="s">
        <v>423</v>
      </c>
      <c r="C125" s="158"/>
      <c r="D125" s="158"/>
      <c r="E125" s="74"/>
      <c r="F125" s="92" t="str">
        <f t="shared" si="8"/>
        <v/>
      </c>
      <c r="G125" s="92" t="str">
        <f t="shared" si="9"/>
        <v/>
      </c>
      <c r="L125" s="74" t="s">
        <v>424</v>
      </c>
      <c r="M125" s="54"/>
    </row>
    <row r="126" spans="1:14" x14ac:dyDescent="0.25">
      <c r="A126" s="70" t="s">
        <v>425</v>
      </c>
      <c r="B126" s="102" t="s">
        <v>421</v>
      </c>
      <c r="C126" s="158"/>
      <c r="D126" s="158"/>
      <c r="E126" s="74"/>
      <c r="F126" s="92" t="str">
        <f t="shared" si="8"/>
        <v/>
      </c>
      <c r="G126" s="92" t="str">
        <f t="shared" si="9"/>
        <v/>
      </c>
      <c r="H126" s="55"/>
      <c r="L126" s="74" t="s">
        <v>426</v>
      </c>
      <c r="M126" s="54"/>
    </row>
    <row r="127" spans="1:14" x14ac:dyDescent="0.25">
      <c r="A127" s="70" t="s">
        <v>427</v>
      </c>
      <c r="B127" s="83" t="s">
        <v>424</v>
      </c>
      <c r="C127" s="158"/>
      <c r="D127" s="158"/>
      <c r="E127" s="74"/>
      <c r="F127" s="92" t="str">
        <f t="shared" si="8"/>
        <v/>
      </c>
      <c r="G127" s="92" t="str">
        <f t="shared" si="9"/>
        <v/>
      </c>
      <c r="H127" s="54"/>
      <c r="L127" s="74" t="s">
        <v>428</v>
      </c>
      <c r="M127" s="54"/>
    </row>
    <row r="128" spans="1:14" x14ac:dyDescent="0.25">
      <c r="A128" s="70" t="s">
        <v>429</v>
      </c>
      <c r="B128" s="83" t="s">
        <v>426</v>
      </c>
      <c r="C128" s="158"/>
      <c r="D128" s="158"/>
      <c r="E128" s="74"/>
      <c r="F128" s="92" t="str">
        <f t="shared" si="8"/>
        <v/>
      </c>
      <c r="G128" s="92" t="str">
        <f t="shared" si="9"/>
        <v/>
      </c>
      <c r="H128" s="54"/>
      <c r="L128" s="54"/>
      <c r="M128" s="54"/>
    </row>
    <row r="129" spans="1:14" x14ac:dyDescent="0.25">
      <c r="A129" s="70" t="s">
        <v>430</v>
      </c>
      <c r="B129" s="83" t="s">
        <v>428</v>
      </c>
      <c r="C129" s="158"/>
      <c r="D129" s="158"/>
      <c r="E129" s="74"/>
      <c r="F129" s="92" t="str">
        <f t="shared" si="8"/>
        <v/>
      </c>
      <c r="G129" s="92" t="str">
        <f t="shared" si="9"/>
        <v/>
      </c>
      <c r="H129" s="54"/>
      <c r="L129" s="54"/>
      <c r="M129" s="54"/>
    </row>
    <row r="130" spans="1:14" outlineLevel="1" x14ac:dyDescent="0.25">
      <c r="A130" s="70" t="s">
        <v>431</v>
      </c>
      <c r="B130" s="83" t="s">
        <v>314</v>
      </c>
      <c r="C130" s="158"/>
      <c r="D130" s="158"/>
      <c r="E130" s="74"/>
      <c r="F130" s="92" t="str">
        <f t="shared" si="8"/>
        <v/>
      </c>
      <c r="G130" s="92" t="str">
        <f t="shared" si="9"/>
        <v/>
      </c>
      <c r="H130" s="54"/>
      <c r="L130" s="54"/>
      <c r="M130" s="54"/>
    </row>
    <row r="131" spans="1:14" outlineLevel="1" x14ac:dyDescent="0.25">
      <c r="A131" s="70" t="s">
        <v>432</v>
      </c>
      <c r="B131" s="104" t="s">
        <v>316</v>
      </c>
      <c r="C131" s="110">
        <f>SUM(C112:C130)</f>
        <v>19462.944215029987</v>
      </c>
      <c r="D131" s="110">
        <f>SUM(D112:D130)</f>
        <v>19462.944215029987</v>
      </c>
      <c r="E131" s="74"/>
      <c r="F131" s="92">
        <f>SUM(F112:F130)</f>
        <v>1</v>
      </c>
      <c r="G131" s="92">
        <f>SUM(G112:G130)</f>
        <v>1</v>
      </c>
      <c r="H131" s="54"/>
      <c r="L131" s="54"/>
      <c r="M131" s="54"/>
    </row>
    <row r="132" spans="1:14" outlineLevel="1" x14ac:dyDescent="0.25">
      <c r="A132" s="70" t="s">
        <v>433</v>
      </c>
      <c r="B132" s="97" t="s">
        <v>318</v>
      </c>
      <c r="C132" s="158"/>
      <c r="D132" s="158"/>
      <c r="E132" s="74"/>
      <c r="F132" s="92" t="str">
        <f t="shared" si="8"/>
        <v/>
      </c>
      <c r="G132" s="92" t="str">
        <f t="shared" si="9"/>
        <v/>
      </c>
      <c r="H132" s="54"/>
      <c r="L132" s="54"/>
      <c r="M132" s="54"/>
    </row>
    <row r="133" spans="1:14" outlineLevel="1" x14ac:dyDescent="0.25">
      <c r="A133" s="70" t="s">
        <v>434</v>
      </c>
      <c r="B133" s="97" t="s">
        <v>318</v>
      </c>
      <c r="C133" s="158"/>
      <c r="D133" s="158"/>
      <c r="E133" s="74"/>
      <c r="F133" s="92" t="str">
        <f t="shared" si="8"/>
        <v/>
      </c>
      <c r="G133" s="92" t="str">
        <f t="shared" si="9"/>
        <v/>
      </c>
      <c r="H133" s="54"/>
      <c r="L133" s="54"/>
      <c r="M133" s="54"/>
    </row>
    <row r="134" spans="1:14" outlineLevel="1" x14ac:dyDescent="0.25">
      <c r="A134" s="70" t="s">
        <v>435</v>
      </c>
      <c r="B134" s="97" t="s">
        <v>318</v>
      </c>
      <c r="C134" s="158"/>
      <c r="D134" s="158"/>
      <c r="E134" s="74"/>
      <c r="F134" s="92" t="str">
        <f t="shared" si="8"/>
        <v/>
      </c>
      <c r="G134" s="92" t="str">
        <f t="shared" si="9"/>
        <v/>
      </c>
      <c r="H134" s="54"/>
      <c r="L134" s="54"/>
      <c r="M134" s="54"/>
    </row>
    <row r="135" spans="1:14" outlineLevel="1" x14ac:dyDescent="0.25">
      <c r="A135" s="70" t="s">
        <v>436</v>
      </c>
      <c r="B135" s="97" t="s">
        <v>318</v>
      </c>
      <c r="C135" s="158"/>
      <c r="D135" s="158"/>
      <c r="E135" s="74"/>
      <c r="F135" s="92" t="str">
        <f t="shared" si="8"/>
        <v/>
      </c>
      <c r="G135" s="92" t="str">
        <f t="shared" si="9"/>
        <v/>
      </c>
      <c r="H135" s="54"/>
      <c r="L135" s="54"/>
      <c r="M135" s="54"/>
    </row>
    <row r="136" spans="1:14" outlineLevel="1" x14ac:dyDescent="0.25">
      <c r="A136" s="70" t="s">
        <v>437</v>
      </c>
      <c r="B136" s="97" t="s">
        <v>318</v>
      </c>
      <c r="C136" s="158"/>
      <c r="D136" s="158"/>
      <c r="E136" s="74"/>
      <c r="F136" s="92" t="str">
        <f t="shared" si="8"/>
        <v/>
      </c>
      <c r="G136" s="92" t="str">
        <f t="shared" si="9"/>
        <v/>
      </c>
      <c r="H136" s="54"/>
      <c r="L136" s="54"/>
      <c r="M136" s="54"/>
    </row>
    <row r="137" spans="1:14" ht="15" customHeight="1" x14ac:dyDescent="0.25">
      <c r="A137" s="79"/>
      <c r="B137" s="80" t="s">
        <v>438</v>
      </c>
      <c r="C137" s="82" t="s">
        <v>391</v>
      </c>
      <c r="D137" s="82" t="s">
        <v>392</v>
      </c>
      <c r="E137" s="81"/>
      <c r="F137" s="82" t="s">
        <v>393</v>
      </c>
      <c r="G137" s="82" t="s">
        <v>394</v>
      </c>
      <c r="H137" s="54"/>
      <c r="L137" s="54"/>
      <c r="M137" s="54"/>
    </row>
    <row r="138" spans="1:14" s="53" customFormat="1" x14ac:dyDescent="0.25">
      <c r="A138" s="70" t="s">
        <v>439</v>
      </c>
      <c r="B138" s="83" t="s">
        <v>396</v>
      </c>
      <c r="C138" s="158"/>
      <c r="D138" s="158"/>
      <c r="E138" s="93"/>
      <c r="F138" s="92" t="str">
        <f t="shared" ref="F138:F162" si="10">IF($C$157=0,"",IF(C138="[for completion]","",IF(C138="","",C138/$C$157)))</f>
        <v/>
      </c>
      <c r="G138" s="92" t="str">
        <f t="shared" ref="G138:G162" si="11">IF($D$157=0,"",IF(D138="[for completion]","",IF(D138="","",D138/$D$157)))</f>
        <v/>
      </c>
      <c r="H138" s="54"/>
      <c r="I138" s="57"/>
      <c r="J138" s="57"/>
      <c r="K138" s="57"/>
      <c r="L138" s="54"/>
      <c r="M138" s="54"/>
      <c r="N138" s="54"/>
    </row>
    <row r="139" spans="1:14" s="53" customFormat="1" x14ac:dyDescent="0.25">
      <c r="A139" s="70" t="s">
        <v>440</v>
      </c>
      <c r="B139" s="83" t="s">
        <v>399</v>
      </c>
      <c r="C139" s="158"/>
      <c r="D139" s="158"/>
      <c r="E139" s="93"/>
      <c r="F139" s="92" t="str">
        <f t="shared" si="10"/>
        <v/>
      </c>
      <c r="G139" s="92" t="str">
        <f t="shared" si="11"/>
        <v/>
      </c>
      <c r="H139" s="54"/>
      <c r="I139" s="57"/>
      <c r="J139" s="57"/>
      <c r="K139" s="57"/>
      <c r="L139" s="54"/>
      <c r="M139" s="54"/>
      <c r="N139" s="54"/>
    </row>
    <row r="140" spans="1:14" s="53" customFormat="1" x14ac:dyDescent="0.25">
      <c r="A140" s="70" t="s">
        <v>441</v>
      </c>
      <c r="B140" s="83" t="s">
        <v>401</v>
      </c>
      <c r="C140" s="158"/>
      <c r="D140" s="158"/>
      <c r="E140" s="93"/>
      <c r="F140" s="92" t="str">
        <f t="shared" si="10"/>
        <v/>
      </c>
      <c r="G140" s="92" t="str">
        <f t="shared" si="11"/>
        <v/>
      </c>
      <c r="H140" s="54"/>
      <c r="I140" s="57"/>
      <c r="J140" s="57"/>
      <c r="K140" s="57"/>
      <c r="L140" s="54"/>
      <c r="M140" s="54"/>
      <c r="N140" s="54"/>
    </row>
    <row r="141" spans="1:14" s="53" customFormat="1" x14ac:dyDescent="0.25">
      <c r="A141" s="70" t="s">
        <v>442</v>
      </c>
      <c r="B141" s="83" t="s">
        <v>403</v>
      </c>
      <c r="C141" s="158"/>
      <c r="D141" s="158"/>
      <c r="E141" s="93"/>
      <c r="F141" s="92" t="str">
        <f t="shared" si="10"/>
        <v/>
      </c>
      <c r="G141" s="92" t="str">
        <f t="shared" si="11"/>
        <v/>
      </c>
      <c r="H141" s="54"/>
      <c r="I141" s="57"/>
      <c r="J141" s="57"/>
      <c r="K141" s="57"/>
      <c r="L141" s="54"/>
      <c r="M141" s="54"/>
      <c r="N141" s="54"/>
    </row>
    <row r="142" spans="1:14" s="53" customFormat="1" x14ac:dyDescent="0.25">
      <c r="A142" s="70" t="s">
        <v>443</v>
      </c>
      <c r="B142" s="83" t="s">
        <v>405</v>
      </c>
      <c r="C142" s="158"/>
      <c r="D142" s="158"/>
      <c r="E142" s="93"/>
      <c r="F142" s="92" t="str">
        <f t="shared" si="10"/>
        <v/>
      </c>
      <c r="G142" s="92" t="str">
        <f t="shared" si="11"/>
        <v/>
      </c>
      <c r="H142" s="54"/>
      <c r="I142" s="57"/>
      <c r="J142" s="57"/>
      <c r="K142" s="57"/>
      <c r="L142" s="54"/>
      <c r="M142" s="54"/>
      <c r="N142" s="54"/>
    </row>
    <row r="143" spans="1:14" s="53" customFormat="1" x14ac:dyDescent="0.25">
      <c r="A143" s="70" t="s">
        <v>444</v>
      </c>
      <c r="B143" s="83" t="s">
        <v>407</v>
      </c>
      <c r="C143" s="158"/>
      <c r="D143" s="158"/>
      <c r="E143" s="74"/>
      <c r="F143" s="92" t="str">
        <f t="shared" si="10"/>
        <v/>
      </c>
      <c r="G143" s="92" t="str">
        <f t="shared" si="11"/>
        <v/>
      </c>
      <c r="H143" s="54"/>
      <c r="I143" s="57"/>
      <c r="J143" s="57"/>
      <c r="K143" s="57"/>
      <c r="L143" s="54"/>
      <c r="M143" s="54"/>
      <c r="N143" s="54"/>
    </row>
    <row r="144" spans="1:14" x14ac:dyDescent="0.25">
      <c r="A144" s="70" t="s">
        <v>445</v>
      </c>
      <c r="B144" s="83" t="s">
        <v>409</v>
      </c>
      <c r="C144" s="158"/>
      <c r="D144" s="158"/>
      <c r="E144" s="74"/>
      <c r="F144" s="92" t="str">
        <f t="shared" si="10"/>
        <v/>
      </c>
      <c r="G144" s="92" t="str">
        <f t="shared" si="11"/>
        <v/>
      </c>
      <c r="H144" s="54"/>
      <c r="L144" s="54"/>
      <c r="M144" s="54"/>
    </row>
    <row r="145" spans="1:14" x14ac:dyDescent="0.25">
      <c r="A145" s="70" t="s">
        <v>446</v>
      </c>
      <c r="B145" s="83" t="s">
        <v>411</v>
      </c>
      <c r="C145" s="158"/>
      <c r="D145" s="158"/>
      <c r="E145" s="74"/>
      <c r="F145" s="92" t="str">
        <f t="shared" si="10"/>
        <v/>
      </c>
      <c r="G145" s="92" t="str">
        <f t="shared" si="11"/>
        <v/>
      </c>
      <c r="H145" s="54"/>
      <c r="L145" s="54"/>
      <c r="M145" s="54"/>
      <c r="N145" s="55"/>
    </row>
    <row r="146" spans="1:14" x14ac:dyDescent="0.25">
      <c r="A146" s="70" t="s">
        <v>447</v>
      </c>
      <c r="B146" s="83" t="s">
        <v>413</v>
      </c>
      <c r="C146" s="158"/>
      <c r="D146" s="158"/>
      <c r="E146" s="74"/>
      <c r="F146" s="92" t="str">
        <f t="shared" si="10"/>
        <v/>
      </c>
      <c r="G146" s="92" t="str">
        <f t="shared" si="11"/>
        <v/>
      </c>
      <c r="H146" s="54"/>
      <c r="L146" s="54"/>
      <c r="M146" s="54"/>
      <c r="N146" s="55"/>
    </row>
    <row r="147" spans="1:14" x14ac:dyDescent="0.25">
      <c r="A147" s="70" t="s">
        <v>448</v>
      </c>
      <c r="B147" s="70" t="s">
        <v>415</v>
      </c>
      <c r="C147" s="158"/>
      <c r="D147" s="158"/>
      <c r="F147" s="92" t="str">
        <f t="shared" si="10"/>
        <v/>
      </c>
      <c r="G147" s="92" t="str">
        <f t="shared" si="11"/>
        <v/>
      </c>
      <c r="H147" s="54"/>
      <c r="L147" s="54"/>
      <c r="M147" s="54"/>
      <c r="N147" s="55"/>
    </row>
    <row r="148" spans="1:14" x14ac:dyDescent="0.25">
      <c r="A148" s="70" t="s">
        <v>449</v>
      </c>
      <c r="B148" s="83" t="s">
        <v>417</v>
      </c>
      <c r="C148" s="158"/>
      <c r="D148" s="158"/>
      <c r="E148" s="74"/>
      <c r="F148" s="92" t="str">
        <f t="shared" si="10"/>
        <v/>
      </c>
      <c r="G148" s="92" t="str">
        <f t="shared" si="11"/>
        <v/>
      </c>
      <c r="H148" s="54"/>
      <c r="L148" s="54"/>
      <c r="M148" s="54"/>
      <c r="N148" s="55"/>
    </row>
    <row r="149" spans="1:14" x14ac:dyDescent="0.25">
      <c r="A149" s="70" t="s">
        <v>450</v>
      </c>
      <c r="B149" s="83" t="s">
        <v>418</v>
      </c>
      <c r="C149" s="158"/>
      <c r="D149" s="158"/>
      <c r="E149" s="74"/>
      <c r="F149" s="92" t="str">
        <f t="shared" si="10"/>
        <v/>
      </c>
      <c r="G149" s="92" t="str">
        <f t="shared" si="11"/>
        <v/>
      </c>
      <c r="H149" s="54"/>
      <c r="L149" s="54"/>
      <c r="M149" s="54"/>
      <c r="N149" s="55"/>
    </row>
    <row r="150" spans="1:14" x14ac:dyDescent="0.25">
      <c r="A150" s="70" t="s">
        <v>451</v>
      </c>
      <c r="B150" s="83" t="s">
        <v>228</v>
      </c>
      <c r="C150" s="158">
        <f>C100</f>
        <v>17263</v>
      </c>
      <c r="D150" s="158">
        <f>C150</f>
        <v>17263</v>
      </c>
      <c r="E150" s="74"/>
      <c r="F150" s="92">
        <f t="shared" si="10"/>
        <v>1</v>
      </c>
      <c r="G150" s="92">
        <f t="shared" si="11"/>
        <v>1</v>
      </c>
      <c r="H150" s="54"/>
      <c r="L150" s="54"/>
      <c r="M150" s="54"/>
      <c r="N150" s="55"/>
    </row>
    <row r="151" spans="1:14" x14ac:dyDescent="0.25">
      <c r="A151" s="70" t="s">
        <v>452</v>
      </c>
      <c r="B151" s="70" t="s">
        <v>423</v>
      </c>
      <c r="C151" s="158"/>
      <c r="D151" s="158"/>
      <c r="E151" s="74"/>
      <c r="F151" s="92" t="str">
        <f t="shared" si="10"/>
        <v/>
      </c>
      <c r="G151" s="92" t="str">
        <f t="shared" si="11"/>
        <v/>
      </c>
      <c r="H151" s="54"/>
      <c r="L151" s="54"/>
      <c r="M151" s="54"/>
      <c r="N151" s="55"/>
    </row>
    <row r="152" spans="1:14" x14ac:dyDescent="0.25">
      <c r="A152" s="70" t="s">
        <v>453</v>
      </c>
      <c r="B152" s="102" t="s">
        <v>421</v>
      </c>
      <c r="C152" s="158"/>
      <c r="D152" s="158"/>
      <c r="E152" s="74"/>
      <c r="F152" s="92" t="str">
        <f t="shared" si="10"/>
        <v/>
      </c>
      <c r="G152" s="92" t="str">
        <f t="shared" si="11"/>
        <v/>
      </c>
      <c r="H152" s="54"/>
      <c r="L152" s="54"/>
      <c r="M152" s="54"/>
      <c r="N152" s="55"/>
    </row>
    <row r="153" spans="1:14" x14ac:dyDescent="0.25">
      <c r="A153" s="70" t="s">
        <v>454</v>
      </c>
      <c r="B153" s="83" t="s">
        <v>424</v>
      </c>
      <c r="C153" s="158"/>
      <c r="D153" s="158"/>
      <c r="E153" s="74"/>
      <c r="F153" s="92" t="str">
        <f t="shared" si="10"/>
        <v/>
      </c>
      <c r="G153" s="92" t="str">
        <f t="shared" si="11"/>
        <v/>
      </c>
      <c r="H153" s="54"/>
      <c r="L153" s="54"/>
      <c r="M153" s="54"/>
      <c r="N153" s="55"/>
    </row>
    <row r="154" spans="1:14" x14ac:dyDescent="0.25">
      <c r="A154" s="70" t="s">
        <v>455</v>
      </c>
      <c r="B154" s="83" t="s">
        <v>426</v>
      </c>
      <c r="C154" s="158"/>
      <c r="D154" s="158"/>
      <c r="E154" s="74"/>
      <c r="F154" s="92" t="str">
        <f t="shared" si="10"/>
        <v/>
      </c>
      <c r="G154" s="92" t="str">
        <f t="shared" si="11"/>
        <v/>
      </c>
      <c r="H154" s="54"/>
      <c r="L154" s="54"/>
      <c r="M154" s="54"/>
      <c r="N154" s="55"/>
    </row>
    <row r="155" spans="1:14" x14ac:dyDescent="0.25">
      <c r="A155" s="70" t="s">
        <v>456</v>
      </c>
      <c r="B155" s="83" t="s">
        <v>428</v>
      </c>
      <c r="C155" s="158"/>
      <c r="D155" s="158"/>
      <c r="E155" s="74"/>
      <c r="F155" s="92" t="str">
        <f t="shared" si="10"/>
        <v/>
      </c>
      <c r="G155" s="92" t="str">
        <f t="shared" si="11"/>
        <v/>
      </c>
      <c r="H155" s="54"/>
      <c r="L155" s="54"/>
      <c r="M155" s="54"/>
      <c r="N155" s="55"/>
    </row>
    <row r="156" spans="1:14" outlineLevel="1" x14ac:dyDescent="0.25">
      <c r="A156" s="70" t="s">
        <v>457</v>
      </c>
      <c r="B156" s="83" t="s">
        <v>314</v>
      </c>
      <c r="C156" s="158"/>
      <c r="D156" s="158"/>
      <c r="E156" s="74"/>
      <c r="F156" s="92" t="str">
        <f t="shared" si="10"/>
        <v/>
      </c>
      <c r="G156" s="92" t="str">
        <f t="shared" si="11"/>
        <v/>
      </c>
      <c r="H156" s="54"/>
      <c r="L156" s="54"/>
      <c r="M156" s="54"/>
      <c r="N156" s="55"/>
    </row>
    <row r="157" spans="1:14" outlineLevel="1" x14ac:dyDescent="0.25">
      <c r="A157" s="70" t="s">
        <v>458</v>
      </c>
      <c r="B157" s="104" t="s">
        <v>316</v>
      </c>
      <c r="C157" s="110">
        <f>SUM(C138:C156)</f>
        <v>17263</v>
      </c>
      <c r="D157" s="110">
        <f>IF(COUNT(D138:D156)=0,0,IF(SUM(D138:D156)=C157,SUM(D138:D156),IF(SUM(D138:D156)&lt;&gt;C157,"The total should equal the Nominal Before Hedging")))</f>
        <v>17263</v>
      </c>
      <c r="E157" s="74"/>
      <c r="F157" s="92">
        <f>SUM(F138:F156)</f>
        <v>1</v>
      </c>
      <c r="G157" s="92">
        <f>SUM(G138:G156)</f>
        <v>1</v>
      </c>
      <c r="H157" s="54"/>
      <c r="L157" s="54"/>
      <c r="M157" s="54"/>
      <c r="N157" s="55"/>
    </row>
    <row r="158" spans="1:14" outlineLevel="1" x14ac:dyDescent="0.25">
      <c r="A158" s="70" t="s">
        <v>459</v>
      </c>
      <c r="B158" s="97" t="s">
        <v>318</v>
      </c>
      <c r="C158" s="158"/>
      <c r="D158" s="158"/>
      <c r="E158" s="74"/>
      <c r="F158" s="92" t="str">
        <f t="shared" si="10"/>
        <v/>
      </c>
      <c r="G158" s="92" t="str">
        <f t="shared" si="11"/>
        <v/>
      </c>
      <c r="H158" s="54"/>
      <c r="L158" s="54"/>
      <c r="M158" s="54"/>
      <c r="N158" s="55"/>
    </row>
    <row r="159" spans="1:14" outlineLevel="1" x14ac:dyDescent="0.25">
      <c r="A159" s="70" t="s">
        <v>460</v>
      </c>
      <c r="B159" s="97" t="s">
        <v>318</v>
      </c>
      <c r="C159" s="158"/>
      <c r="D159" s="158"/>
      <c r="E159" s="74"/>
      <c r="F159" s="92" t="str">
        <f t="shared" si="10"/>
        <v/>
      </c>
      <c r="G159" s="92" t="str">
        <f t="shared" si="11"/>
        <v/>
      </c>
      <c r="H159" s="54"/>
      <c r="L159" s="54"/>
      <c r="M159" s="54"/>
      <c r="N159" s="55"/>
    </row>
    <row r="160" spans="1:14" outlineLevel="1" x14ac:dyDescent="0.25">
      <c r="A160" s="70" t="s">
        <v>461</v>
      </c>
      <c r="B160" s="97" t="s">
        <v>318</v>
      </c>
      <c r="C160" s="158"/>
      <c r="D160" s="158"/>
      <c r="E160" s="74"/>
      <c r="F160" s="92" t="str">
        <f t="shared" si="10"/>
        <v/>
      </c>
      <c r="G160" s="92" t="str">
        <f t="shared" si="11"/>
        <v/>
      </c>
      <c r="H160" s="54"/>
      <c r="L160" s="54"/>
      <c r="M160" s="54"/>
      <c r="N160" s="55"/>
    </row>
    <row r="161" spans="1:14" outlineLevel="1" x14ac:dyDescent="0.25">
      <c r="A161" s="70" t="s">
        <v>462</v>
      </c>
      <c r="B161" s="97" t="s">
        <v>318</v>
      </c>
      <c r="C161" s="158"/>
      <c r="D161" s="158"/>
      <c r="E161" s="74"/>
      <c r="F161" s="92" t="str">
        <f t="shared" si="10"/>
        <v/>
      </c>
      <c r="G161" s="92" t="str">
        <f t="shared" si="11"/>
        <v/>
      </c>
      <c r="H161" s="54"/>
      <c r="L161" s="54"/>
      <c r="M161" s="54"/>
      <c r="N161" s="55"/>
    </row>
    <row r="162" spans="1:14" outlineLevel="1" x14ac:dyDescent="0.25">
      <c r="A162" s="70" t="s">
        <v>463</v>
      </c>
      <c r="B162" s="97" t="s">
        <v>318</v>
      </c>
      <c r="C162" s="158"/>
      <c r="D162" s="158"/>
      <c r="E162" s="74"/>
      <c r="F162" s="92" t="str">
        <f t="shared" si="10"/>
        <v/>
      </c>
      <c r="G162" s="92" t="str">
        <f t="shared" si="11"/>
        <v/>
      </c>
      <c r="H162" s="54"/>
      <c r="L162" s="54"/>
      <c r="M162" s="54"/>
      <c r="N162" s="55"/>
    </row>
    <row r="163" spans="1:14" ht="15" customHeight="1" x14ac:dyDescent="0.25">
      <c r="A163" s="79"/>
      <c r="B163" s="80" t="s">
        <v>464</v>
      </c>
      <c r="C163" s="99" t="s">
        <v>391</v>
      </c>
      <c r="D163" s="99" t="s">
        <v>392</v>
      </c>
      <c r="E163" s="81"/>
      <c r="F163" s="99" t="s">
        <v>393</v>
      </c>
      <c r="G163" s="99" t="s">
        <v>394</v>
      </c>
      <c r="H163" s="54"/>
      <c r="L163" s="54"/>
      <c r="M163" s="54"/>
      <c r="N163" s="55"/>
    </row>
    <row r="164" spans="1:14" x14ac:dyDescent="0.25">
      <c r="A164" s="70" t="s">
        <v>465</v>
      </c>
      <c r="B164" s="86" t="s">
        <v>466</v>
      </c>
      <c r="C164" s="158">
        <f>+C157-C165</f>
        <v>1300</v>
      </c>
      <c r="D164" s="158">
        <v>0</v>
      </c>
      <c r="E164" s="111"/>
      <c r="F164" s="92">
        <f>IF($C$167=0,"",IF(C164="[for completion]","",IF(C164="","",C164/$C$167)))</f>
        <v>7.5305566819208719E-2</v>
      </c>
      <c r="G164" s="92">
        <f>IF($D$167=0,"",IF(D164="[for completion]","",IF(D164="","",D164/$D$167)))</f>
        <v>0</v>
      </c>
      <c r="H164" s="54"/>
      <c r="L164" s="54"/>
      <c r="M164" s="54"/>
      <c r="N164" s="55"/>
    </row>
    <row r="165" spans="1:14" x14ac:dyDescent="0.25">
      <c r="A165" s="70" t="s">
        <v>467</v>
      </c>
      <c r="B165" s="86" t="s">
        <v>468</v>
      </c>
      <c r="C165" s="158">
        <v>15963</v>
      </c>
      <c r="D165" s="158">
        <f>D157</f>
        <v>17263</v>
      </c>
      <c r="E165" s="111"/>
      <c r="F165" s="92">
        <f>IF($C$167=0,"",IF(C165="[for completion]","",IF(C165="","",C165/$C$167)))</f>
        <v>0.92469443318079125</v>
      </c>
      <c r="G165" s="92">
        <f>IF($D$167=0,"",IF(D165="[for completion]","",IF(D165="","",D165/$D$167)))</f>
        <v>1</v>
      </c>
      <c r="H165" s="54"/>
      <c r="L165" s="54"/>
      <c r="M165" s="54"/>
      <c r="N165" s="55"/>
    </row>
    <row r="166" spans="1:14" x14ac:dyDescent="0.25">
      <c r="A166" s="70" t="s">
        <v>469</v>
      </c>
      <c r="B166" s="86" t="s">
        <v>314</v>
      </c>
      <c r="C166" s="158"/>
      <c r="D166" s="158"/>
      <c r="E166" s="111"/>
      <c r="F166" s="92" t="str">
        <f>IF($C$167=0,"",IF(C166="[for completion]","",IF(C166="","",C166/$C$167)))</f>
        <v/>
      </c>
      <c r="G166" s="92" t="str">
        <f>IF($D$167=0,"",IF(D166="[for completion]","",IF(D166="","",D166/$D$167)))</f>
        <v/>
      </c>
      <c r="H166" s="54"/>
      <c r="L166" s="54"/>
      <c r="M166" s="54"/>
      <c r="N166" s="55"/>
    </row>
    <row r="167" spans="1:14" x14ac:dyDescent="0.25">
      <c r="A167" s="70" t="s">
        <v>470</v>
      </c>
      <c r="B167" s="112" t="s">
        <v>316</v>
      </c>
      <c r="C167" s="113">
        <f>SUM(C164:C166)</f>
        <v>17263</v>
      </c>
      <c r="D167" s="113">
        <f>SUM(D164:D166)</f>
        <v>17263</v>
      </c>
      <c r="E167" s="111"/>
      <c r="F167" s="114">
        <f>SUM(F164:F166)</f>
        <v>1</v>
      </c>
      <c r="G167" s="114">
        <f>SUM(G164:G166)</f>
        <v>1</v>
      </c>
      <c r="H167" s="54"/>
      <c r="L167" s="54"/>
      <c r="M167" s="54"/>
      <c r="N167" s="55"/>
    </row>
    <row r="168" spans="1:14" outlineLevel="1" x14ac:dyDescent="0.25">
      <c r="A168" s="70" t="s">
        <v>471</v>
      </c>
      <c r="B168" s="115"/>
      <c r="C168" s="225"/>
      <c r="D168" s="225"/>
      <c r="E168" s="111"/>
      <c r="F168" s="226"/>
      <c r="G168" s="200"/>
      <c r="H168" s="54"/>
      <c r="L168" s="54"/>
      <c r="M168" s="54"/>
      <c r="N168" s="55"/>
    </row>
    <row r="169" spans="1:14" outlineLevel="1" x14ac:dyDescent="0.25">
      <c r="A169" s="70" t="s">
        <v>472</v>
      </c>
      <c r="B169" s="115"/>
      <c r="C169" s="225"/>
      <c r="D169" s="225"/>
      <c r="E169" s="111"/>
      <c r="F169" s="226"/>
      <c r="G169" s="200"/>
      <c r="H169" s="54"/>
      <c r="L169" s="54"/>
      <c r="M169" s="54"/>
      <c r="N169" s="55"/>
    </row>
    <row r="170" spans="1:14" outlineLevel="1" x14ac:dyDescent="0.25">
      <c r="A170" s="70" t="s">
        <v>473</v>
      </c>
      <c r="B170" s="115"/>
      <c r="C170" s="225"/>
      <c r="D170" s="225"/>
      <c r="E170" s="111"/>
      <c r="F170" s="226"/>
      <c r="G170" s="200"/>
      <c r="H170" s="54"/>
      <c r="L170" s="54"/>
      <c r="M170" s="54"/>
      <c r="N170" s="55"/>
    </row>
    <row r="171" spans="1:14" outlineLevel="1" x14ac:dyDescent="0.25">
      <c r="A171" s="70" t="s">
        <v>474</v>
      </c>
      <c r="B171" s="115"/>
      <c r="C171" s="225"/>
      <c r="D171" s="225"/>
      <c r="E171" s="111"/>
      <c r="F171" s="226"/>
      <c r="G171" s="200"/>
      <c r="H171" s="54"/>
      <c r="L171" s="54"/>
      <c r="M171" s="54"/>
      <c r="N171" s="55"/>
    </row>
    <row r="172" spans="1:14" outlineLevel="1" x14ac:dyDescent="0.25">
      <c r="A172" s="70" t="s">
        <v>475</v>
      </c>
      <c r="B172" s="115"/>
      <c r="C172" s="225"/>
      <c r="D172" s="225"/>
      <c r="E172" s="111"/>
      <c r="F172" s="226"/>
      <c r="G172" s="200"/>
      <c r="H172" s="54"/>
      <c r="L172" s="54"/>
      <c r="M172" s="54"/>
      <c r="N172" s="55"/>
    </row>
    <row r="173" spans="1:14" ht="15" customHeight="1" x14ac:dyDescent="0.25">
      <c r="A173" s="79"/>
      <c r="B173" s="80" t="s">
        <v>476</v>
      </c>
      <c r="C173" s="79" t="s">
        <v>276</v>
      </c>
      <c r="D173" s="79"/>
      <c r="E173" s="81"/>
      <c r="F173" s="82" t="s">
        <v>477</v>
      </c>
      <c r="G173" s="82"/>
      <c r="H173" s="54"/>
      <c r="L173" s="54"/>
      <c r="M173" s="54"/>
      <c r="N173" s="55"/>
    </row>
    <row r="174" spans="1:14" ht="15" customHeight="1" x14ac:dyDescent="0.25">
      <c r="A174" s="70" t="s">
        <v>478</v>
      </c>
      <c r="B174" s="83" t="s">
        <v>479</v>
      </c>
      <c r="C174" s="158">
        <v>105.69649200000001</v>
      </c>
      <c r="D174" s="219"/>
      <c r="E174" s="62"/>
      <c r="F174" s="92">
        <f>IF($C$179=0,"",IF(C174="[for completion]","",C174/$C$179))</f>
        <v>0.1949233301817285</v>
      </c>
      <c r="G174" s="217"/>
      <c r="H174" s="54"/>
      <c r="L174" s="54"/>
      <c r="M174" s="54"/>
      <c r="N174" s="55"/>
    </row>
    <row r="175" spans="1:14" ht="30.85" customHeight="1" x14ac:dyDescent="0.25">
      <c r="A175" s="70" t="s">
        <v>480</v>
      </c>
      <c r="B175" s="83" t="s">
        <v>481</v>
      </c>
      <c r="C175" s="158">
        <v>91.55</v>
      </c>
      <c r="D175" s="76"/>
      <c r="E175" s="98"/>
      <c r="F175" s="92">
        <f>IF($C$179=0,"",IF(C175="[for completion]","",C175/$C$179))</f>
        <v>0.16883465610322473</v>
      </c>
      <c r="G175" s="217"/>
      <c r="H175" s="54"/>
      <c r="L175" s="54"/>
      <c r="M175" s="54"/>
      <c r="N175" s="55"/>
    </row>
    <row r="176" spans="1:14" x14ac:dyDescent="0.25">
      <c r="A176" s="70" t="s">
        <v>482</v>
      </c>
      <c r="B176" s="83" t="s">
        <v>483</v>
      </c>
      <c r="C176" s="158">
        <v>0</v>
      </c>
      <c r="D176" s="76"/>
      <c r="E176" s="98"/>
      <c r="F176" s="92">
        <f>IF($C$179=0,"",IF(C176="[for completion]","",C176/$C$179))</f>
        <v>0</v>
      </c>
      <c r="G176" s="217"/>
      <c r="H176" s="54"/>
      <c r="L176" s="54"/>
      <c r="M176" s="54"/>
      <c r="N176" s="55"/>
    </row>
    <row r="177" spans="1:14" x14ac:dyDescent="0.25">
      <c r="A177" s="70" t="s">
        <v>484</v>
      </c>
      <c r="B177" s="83" t="s">
        <v>485</v>
      </c>
      <c r="C177" s="158">
        <v>345</v>
      </c>
      <c r="D177" s="76"/>
      <c r="E177" s="98"/>
      <c r="F177" s="92">
        <f>IF($C$179=0,"",IF(C177="[for completion]","",C177/$C$179))</f>
        <v>0.63624201371504674</v>
      </c>
      <c r="G177" s="217"/>
      <c r="H177" s="54"/>
      <c r="L177" s="54"/>
      <c r="M177" s="54"/>
      <c r="N177" s="55"/>
    </row>
    <row r="178" spans="1:14" x14ac:dyDescent="0.25">
      <c r="A178" s="70" t="s">
        <v>486</v>
      </c>
      <c r="B178" s="83" t="s">
        <v>314</v>
      </c>
      <c r="C178" s="158"/>
      <c r="D178" s="76"/>
      <c r="E178" s="98"/>
      <c r="F178" s="92">
        <f t="shared" ref="F178:F187" si="12">IF($C$179=0,"",IF(C178="[for completion]","",C178/$C$179))</f>
        <v>0</v>
      </c>
      <c r="G178" s="217"/>
      <c r="H178" s="54"/>
      <c r="L178" s="54"/>
      <c r="M178" s="54"/>
      <c r="N178" s="55"/>
    </row>
    <row r="179" spans="1:14" x14ac:dyDescent="0.25">
      <c r="A179" s="70" t="s">
        <v>487</v>
      </c>
      <c r="B179" s="104" t="s">
        <v>316</v>
      </c>
      <c r="C179" s="95">
        <f>SUM(C174:C178)</f>
        <v>542.24649199999999</v>
      </c>
      <c r="E179" s="98"/>
      <c r="F179" s="96">
        <f>SUM(F174:F178)</f>
        <v>1</v>
      </c>
      <c r="G179" s="217"/>
      <c r="H179" s="54"/>
      <c r="L179" s="54"/>
      <c r="M179" s="54"/>
      <c r="N179" s="55"/>
    </row>
    <row r="180" spans="1:14" outlineLevel="1" x14ac:dyDescent="0.25">
      <c r="A180" s="70" t="s">
        <v>488</v>
      </c>
      <c r="B180" s="116" t="s">
        <v>489</v>
      </c>
      <c r="C180" s="158"/>
      <c r="D180" s="76"/>
      <c r="E180" s="98"/>
      <c r="F180" s="92">
        <f t="shared" si="12"/>
        <v>0</v>
      </c>
      <c r="G180" s="217"/>
      <c r="H180" s="54"/>
      <c r="L180" s="54"/>
      <c r="M180" s="54"/>
      <c r="N180" s="55"/>
    </row>
    <row r="181" spans="1:14" s="117" customFormat="1" ht="28.55" outlineLevel="1" x14ac:dyDescent="0.25">
      <c r="A181" s="70" t="s">
        <v>490</v>
      </c>
      <c r="B181" s="116" t="s">
        <v>491</v>
      </c>
      <c r="C181" s="227"/>
      <c r="D181" s="228"/>
      <c r="F181" s="92">
        <f t="shared" si="12"/>
        <v>0</v>
      </c>
      <c r="G181" s="228"/>
    </row>
    <row r="182" spans="1:14" ht="28.55" outlineLevel="1" x14ac:dyDescent="0.25">
      <c r="A182" s="70" t="s">
        <v>492</v>
      </c>
      <c r="B182" s="116" t="s">
        <v>493</v>
      </c>
      <c r="C182" s="158"/>
      <c r="D182" s="76"/>
      <c r="E182" s="98"/>
      <c r="F182" s="92">
        <f t="shared" si="12"/>
        <v>0</v>
      </c>
      <c r="G182" s="217"/>
      <c r="H182" s="54"/>
      <c r="L182" s="54"/>
      <c r="M182" s="54"/>
      <c r="N182" s="55"/>
    </row>
    <row r="183" spans="1:14" outlineLevel="1" x14ac:dyDescent="0.25">
      <c r="A183" s="70" t="s">
        <v>494</v>
      </c>
      <c r="B183" s="116" t="s">
        <v>495</v>
      </c>
      <c r="C183" s="158"/>
      <c r="D183" s="76"/>
      <c r="E183" s="98"/>
      <c r="F183" s="92">
        <f t="shared" si="12"/>
        <v>0</v>
      </c>
      <c r="G183" s="217"/>
      <c r="H183" s="54"/>
      <c r="L183" s="54"/>
      <c r="M183" s="54"/>
      <c r="N183" s="55"/>
    </row>
    <row r="184" spans="1:14" s="117" customFormat="1" ht="28.55" outlineLevel="1" x14ac:dyDescent="0.25">
      <c r="A184" s="70" t="s">
        <v>496</v>
      </c>
      <c r="B184" s="116" t="s">
        <v>497</v>
      </c>
      <c r="C184" s="227"/>
      <c r="D184" s="228"/>
      <c r="F184" s="92">
        <f t="shared" si="12"/>
        <v>0</v>
      </c>
      <c r="G184" s="228"/>
    </row>
    <row r="185" spans="1:14" ht="28.55" outlineLevel="1" x14ac:dyDescent="0.25">
      <c r="A185" s="70" t="s">
        <v>498</v>
      </c>
      <c r="B185" s="116" t="s">
        <v>499</v>
      </c>
      <c r="C185" s="158"/>
      <c r="D185" s="76"/>
      <c r="E185" s="98"/>
      <c r="F185" s="92">
        <f t="shared" si="12"/>
        <v>0</v>
      </c>
      <c r="G185" s="217"/>
      <c r="H185" s="54"/>
      <c r="L185" s="54"/>
      <c r="M185" s="54"/>
      <c r="N185" s="55"/>
    </row>
    <row r="186" spans="1:14" outlineLevel="1" x14ac:dyDescent="0.25">
      <c r="A186" s="70" t="s">
        <v>500</v>
      </c>
      <c r="B186" s="116" t="s">
        <v>501</v>
      </c>
      <c r="C186" s="158"/>
      <c r="D186" s="76"/>
      <c r="E186" s="98"/>
      <c r="F186" s="92">
        <f t="shared" si="12"/>
        <v>0</v>
      </c>
      <c r="G186" s="217"/>
      <c r="H186" s="54"/>
      <c r="L186" s="54"/>
      <c r="M186" s="54"/>
      <c r="N186" s="55"/>
    </row>
    <row r="187" spans="1:14" outlineLevel="1" x14ac:dyDescent="0.25">
      <c r="A187" s="70" t="s">
        <v>502</v>
      </c>
      <c r="B187" s="116" t="s">
        <v>503</v>
      </c>
      <c r="C187" s="158"/>
      <c r="D187" s="76"/>
      <c r="E187" s="98"/>
      <c r="F187" s="92">
        <f t="shared" si="12"/>
        <v>0</v>
      </c>
      <c r="G187" s="217"/>
      <c r="H187" s="54"/>
      <c r="L187" s="54"/>
      <c r="M187" s="54"/>
      <c r="N187" s="55"/>
    </row>
    <row r="188" spans="1:14" outlineLevel="1" x14ac:dyDescent="0.25">
      <c r="A188" s="70" t="s">
        <v>504</v>
      </c>
      <c r="B188" s="117"/>
      <c r="E188" s="98"/>
      <c r="F188" s="93"/>
      <c r="G188" s="93"/>
      <c r="H188" s="54"/>
      <c r="L188" s="54"/>
      <c r="M188" s="54"/>
      <c r="N188" s="55"/>
    </row>
    <row r="189" spans="1:14" outlineLevel="1" x14ac:dyDescent="0.25">
      <c r="A189" s="70" t="s">
        <v>505</v>
      </c>
      <c r="B189" s="117"/>
      <c r="E189" s="98"/>
      <c r="F189" s="93"/>
      <c r="G189" s="93"/>
      <c r="H189" s="54"/>
      <c r="L189" s="54"/>
      <c r="M189" s="54"/>
      <c r="N189" s="55"/>
    </row>
    <row r="190" spans="1:14" outlineLevel="1" x14ac:dyDescent="0.25">
      <c r="A190" s="70" t="s">
        <v>506</v>
      </c>
      <c r="B190" s="117"/>
      <c r="E190" s="98"/>
      <c r="F190" s="93"/>
      <c r="G190" s="93"/>
      <c r="H190" s="54"/>
      <c r="L190" s="54"/>
      <c r="M190" s="54"/>
      <c r="N190" s="55"/>
    </row>
    <row r="191" spans="1:14" outlineLevel="1" x14ac:dyDescent="0.25">
      <c r="A191" s="70" t="s">
        <v>507</v>
      </c>
      <c r="B191" s="97"/>
      <c r="E191" s="98"/>
      <c r="F191" s="93"/>
      <c r="G191" s="93"/>
      <c r="H191" s="54"/>
      <c r="L191" s="54"/>
      <c r="M191" s="54"/>
      <c r="N191" s="55"/>
    </row>
    <row r="192" spans="1:14" ht="15" customHeight="1" x14ac:dyDescent="0.25">
      <c r="A192" s="79"/>
      <c r="B192" s="80" t="s">
        <v>508</v>
      </c>
      <c r="C192" s="79" t="s">
        <v>276</v>
      </c>
      <c r="D192" s="79"/>
      <c r="E192" s="81"/>
      <c r="F192" s="82" t="s">
        <v>477</v>
      </c>
      <c r="G192" s="82"/>
      <c r="H192" s="54"/>
      <c r="L192" s="54"/>
      <c r="M192" s="54"/>
      <c r="N192" s="55"/>
    </row>
    <row r="193" spans="1:14" x14ac:dyDescent="0.25">
      <c r="A193" s="70" t="s">
        <v>509</v>
      </c>
      <c r="B193" s="83" t="s">
        <v>510</v>
      </c>
      <c r="C193" s="158">
        <v>450.69649200000003</v>
      </c>
      <c r="D193" s="76"/>
      <c r="E193" s="91"/>
      <c r="F193" s="92">
        <f t="shared" ref="F193:F207" si="13">IF($C$209=0,"",IF(C193="[for completion]","",C193/$C$209))</f>
        <v>0.83116534389677532</v>
      </c>
      <c r="G193" s="217"/>
      <c r="H193" s="54"/>
      <c r="L193" s="54"/>
      <c r="M193" s="54"/>
      <c r="N193" s="55"/>
    </row>
    <row r="194" spans="1:14" x14ac:dyDescent="0.25">
      <c r="A194" s="70" t="s">
        <v>511</v>
      </c>
      <c r="B194" s="83" t="s">
        <v>512</v>
      </c>
      <c r="C194" s="158">
        <v>50</v>
      </c>
      <c r="D194" s="76"/>
      <c r="E194" s="98"/>
      <c r="F194" s="92">
        <f t="shared" si="13"/>
        <v>9.2208987494934322E-2</v>
      </c>
      <c r="G194" s="218"/>
      <c r="H194" s="54"/>
      <c r="L194" s="54"/>
      <c r="M194" s="54"/>
      <c r="N194" s="55"/>
    </row>
    <row r="195" spans="1:14" x14ac:dyDescent="0.25">
      <c r="A195" s="70" t="s">
        <v>513</v>
      </c>
      <c r="B195" s="83" t="s">
        <v>514</v>
      </c>
      <c r="C195" s="158">
        <v>30</v>
      </c>
      <c r="D195" s="76"/>
      <c r="E195" s="98"/>
      <c r="F195" s="92">
        <f t="shared" si="13"/>
        <v>5.5325392496960592E-2</v>
      </c>
      <c r="G195" s="218"/>
      <c r="H195" s="54"/>
      <c r="L195" s="54"/>
      <c r="M195" s="54"/>
      <c r="N195" s="55"/>
    </row>
    <row r="196" spans="1:14" x14ac:dyDescent="0.25">
      <c r="A196" s="70" t="s">
        <v>515</v>
      </c>
      <c r="B196" s="83" t="s">
        <v>516</v>
      </c>
      <c r="C196" s="158"/>
      <c r="D196" s="76"/>
      <c r="E196" s="98"/>
      <c r="F196" s="92">
        <f t="shared" si="13"/>
        <v>0</v>
      </c>
      <c r="G196" s="218"/>
      <c r="H196" s="54"/>
      <c r="L196" s="54"/>
      <c r="M196" s="54"/>
      <c r="N196" s="55"/>
    </row>
    <row r="197" spans="1:14" x14ac:dyDescent="0.25">
      <c r="A197" s="70" t="s">
        <v>517</v>
      </c>
      <c r="B197" s="83" t="s">
        <v>518</v>
      </c>
      <c r="C197" s="158"/>
      <c r="D197" s="76"/>
      <c r="E197" s="98"/>
      <c r="F197" s="92">
        <f t="shared" si="13"/>
        <v>0</v>
      </c>
      <c r="G197" s="218"/>
      <c r="H197" s="54"/>
      <c r="L197" s="54"/>
      <c r="M197" s="54"/>
      <c r="N197" s="55"/>
    </row>
    <row r="198" spans="1:14" x14ac:dyDescent="0.25">
      <c r="A198" s="70" t="s">
        <v>519</v>
      </c>
      <c r="B198" s="70" t="s">
        <v>520</v>
      </c>
      <c r="C198" s="158"/>
      <c r="D198" s="76"/>
      <c r="E198" s="98"/>
      <c r="F198" s="92">
        <f t="shared" si="13"/>
        <v>0</v>
      </c>
      <c r="G198" s="218"/>
      <c r="H198" s="54"/>
      <c r="L198" s="54"/>
      <c r="M198" s="54"/>
      <c r="N198" s="55"/>
    </row>
    <row r="199" spans="1:14" x14ac:dyDescent="0.25">
      <c r="A199" s="70" t="s">
        <v>521</v>
      </c>
      <c r="B199" s="83" t="s">
        <v>522</v>
      </c>
      <c r="C199" s="158"/>
      <c r="D199" s="76"/>
      <c r="E199" s="98"/>
      <c r="F199" s="92">
        <f t="shared" si="13"/>
        <v>0</v>
      </c>
      <c r="G199" s="218"/>
      <c r="H199" s="54"/>
      <c r="L199" s="54"/>
      <c r="M199" s="54"/>
      <c r="N199" s="55"/>
    </row>
    <row r="200" spans="1:14" x14ac:dyDescent="0.25">
      <c r="A200" s="70" t="s">
        <v>523</v>
      </c>
      <c r="B200" s="83" t="s">
        <v>524</v>
      </c>
      <c r="C200" s="158"/>
      <c r="D200" s="76"/>
      <c r="E200" s="98"/>
      <c r="F200" s="92">
        <f t="shared" si="13"/>
        <v>0</v>
      </c>
      <c r="G200" s="218"/>
      <c r="H200" s="54"/>
      <c r="L200" s="54"/>
      <c r="M200" s="54"/>
      <c r="N200" s="55"/>
    </row>
    <row r="201" spans="1:14" x14ac:dyDescent="0.25">
      <c r="A201" s="70" t="s">
        <v>525</v>
      </c>
      <c r="B201" s="83" t="s">
        <v>526</v>
      </c>
      <c r="C201" s="158"/>
      <c r="D201" s="76"/>
      <c r="E201" s="98"/>
      <c r="F201" s="92">
        <f t="shared" si="13"/>
        <v>0</v>
      </c>
      <c r="G201" s="218"/>
      <c r="H201" s="54"/>
      <c r="L201" s="54"/>
      <c r="M201" s="54"/>
      <c r="N201" s="55"/>
    </row>
    <row r="202" spans="1:14" x14ac:dyDescent="0.25">
      <c r="A202" s="70" t="s">
        <v>527</v>
      </c>
      <c r="B202" s="83" t="s">
        <v>528</v>
      </c>
      <c r="C202" s="158"/>
      <c r="D202" s="76"/>
      <c r="E202" s="98"/>
      <c r="F202" s="92">
        <f t="shared" si="13"/>
        <v>0</v>
      </c>
      <c r="G202" s="218"/>
      <c r="H202" s="54"/>
      <c r="L202" s="54"/>
      <c r="M202" s="54"/>
      <c r="N202" s="55"/>
    </row>
    <row r="203" spans="1:14" x14ac:dyDescent="0.25">
      <c r="A203" s="70" t="s">
        <v>529</v>
      </c>
      <c r="B203" s="83" t="s">
        <v>530</v>
      </c>
      <c r="C203" s="158"/>
      <c r="D203" s="76"/>
      <c r="E203" s="98"/>
      <c r="F203" s="92">
        <f t="shared" si="13"/>
        <v>0</v>
      </c>
      <c r="G203" s="218"/>
      <c r="H203" s="54"/>
      <c r="L203" s="54"/>
      <c r="M203" s="54"/>
      <c r="N203" s="55"/>
    </row>
    <row r="204" spans="1:14" x14ac:dyDescent="0.25">
      <c r="A204" s="70" t="s">
        <v>531</v>
      </c>
      <c r="B204" s="83" t="s">
        <v>532</v>
      </c>
      <c r="C204" s="158"/>
      <c r="D204" s="76"/>
      <c r="E204" s="98"/>
      <c r="F204" s="92">
        <f t="shared" si="13"/>
        <v>0</v>
      </c>
      <c r="G204" s="218"/>
      <c r="H204" s="54"/>
      <c r="L204" s="54"/>
      <c r="M204" s="54"/>
      <c r="N204" s="55"/>
    </row>
    <row r="205" spans="1:14" x14ac:dyDescent="0.25">
      <c r="A205" s="70" t="s">
        <v>533</v>
      </c>
      <c r="B205" s="83" t="s">
        <v>534</v>
      </c>
      <c r="C205" s="158"/>
      <c r="D205" s="76"/>
      <c r="E205" s="98"/>
      <c r="F205" s="92">
        <f t="shared" si="13"/>
        <v>0</v>
      </c>
      <c r="G205" s="218"/>
      <c r="H205" s="54"/>
      <c r="L205" s="54"/>
      <c r="M205" s="54"/>
      <c r="N205" s="55"/>
    </row>
    <row r="206" spans="1:14" x14ac:dyDescent="0.25">
      <c r="A206" s="70" t="s">
        <v>535</v>
      </c>
      <c r="B206" s="83" t="s">
        <v>536</v>
      </c>
      <c r="C206" s="158">
        <v>11.55</v>
      </c>
      <c r="D206" s="76"/>
      <c r="E206" s="98"/>
      <c r="F206" s="92">
        <f>IF($C$209=0,"",IF(C206="[for completion]","",C206/$C$209))</f>
        <v>2.1300276111329827E-2</v>
      </c>
      <c r="G206" s="218"/>
      <c r="H206" s="54"/>
      <c r="L206" s="54"/>
      <c r="M206" s="54"/>
      <c r="N206" s="55"/>
    </row>
    <row r="207" spans="1:14" x14ac:dyDescent="0.25">
      <c r="A207" s="70" t="s">
        <v>537</v>
      </c>
      <c r="B207" s="83" t="s">
        <v>314</v>
      </c>
      <c r="C207" s="158"/>
      <c r="D207" s="76"/>
      <c r="E207" s="98"/>
      <c r="F207" s="92">
        <f t="shared" si="13"/>
        <v>0</v>
      </c>
      <c r="G207" s="218"/>
      <c r="H207" s="54"/>
      <c r="L207" s="54"/>
      <c r="M207" s="54"/>
      <c r="N207" s="55"/>
    </row>
    <row r="208" spans="1:14" x14ac:dyDescent="0.25">
      <c r="A208" s="70" t="s">
        <v>538</v>
      </c>
      <c r="B208" s="94" t="s">
        <v>539</v>
      </c>
      <c r="C208" s="158">
        <f>C194+C195</f>
        <v>80</v>
      </c>
      <c r="D208" s="179"/>
      <c r="E208" s="98"/>
      <c r="F208" s="118">
        <f>IF($C$209=0,"",IF(C208="[for completion]","",C208/$C$209))</f>
        <v>0.14753437999189489</v>
      </c>
      <c r="G208" s="218"/>
      <c r="H208" s="54"/>
      <c r="L208" s="54"/>
      <c r="M208" s="54"/>
      <c r="N208" s="55"/>
    </row>
    <row r="209" spans="1:14" outlineLevel="1" x14ac:dyDescent="0.25">
      <c r="A209" s="70" t="s">
        <v>540</v>
      </c>
      <c r="B209" s="104" t="s">
        <v>316</v>
      </c>
      <c r="C209" s="110">
        <f>SUM(C193:C207)</f>
        <v>542.24649199999999</v>
      </c>
      <c r="E209" s="98"/>
      <c r="F209" s="96">
        <f>SUM(F193:F207)</f>
        <v>1</v>
      </c>
      <c r="G209" s="98"/>
      <c r="H209" s="54"/>
      <c r="L209" s="54"/>
      <c r="M209" s="54"/>
      <c r="N209" s="55"/>
    </row>
    <row r="210" spans="1:14" outlineLevel="1" x14ac:dyDescent="0.25">
      <c r="A210" s="70" t="s">
        <v>541</v>
      </c>
      <c r="B210" s="97" t="s">
        <v>318</v>
      </c>
      <c r="C210" s="158"/>
      <c r="D210" s="76"/>
      <c r="E210" s="98"/>
      <c r="F210" s="92">
        <f t="shared" ref="F210:F215" si="14">IF($C$209=0,"",IF(C210="[for completion]","",C210/$C$209))</f>
        <v>0</v>
      </c>
      <c r="G210" s="218"/>
      <c r="H210" s="54"/>
      <c r="L210" s="54"/>
      <c r="M210" s="54"/>
      <c r="N210" s="55"/>
    </row>
    <row r="211" spans="1:14" outlineLevel="1" x14ac:dyDescent="0.25">
      <c r="A211" s="70" t="s">
        <v>542</v>
      </c>
      <c r="B211" s="97" t="s">
        <v>318</v>
      </c>
      <c r="C211" s="158"/>
      <c r="D211" s="76"/>
      <c r="E211" s="98"/>
      <c r="F211" s="92">
        <f t="shared" si="14"/>
        <v>0</v>
      </c>
      <c r="G211" s="218"/>
      <c r="H211" s="54"/>
      <c r="L211" s="54"/>
      <c r="M211" s="54"/>
      <c r="N211" s="55"/>
    </row>
    <row r="212" spans="1:14" outlineLevel="1" x14ac:dyDescent="0.25">
      <c r="A212" s="70" t="s">
        <v>543</v>
      </c>
      <c r="B212" s="97" t="s">
        <v>318</v>
      </c>
      <c r="C212" s="158"/>
      <c r="D212" s="76"/>
      <c r="E212" s="98"/>
      <c r="F212" s="92">
        <f t="shared" si="14"/>
        <v>0</v>
      </c>
      <c r="G212" s="218"/>
      <c r="H212" s="54"/>
      <c r="L212" s="54"/>
      <c r="M212" s="54"/>
      <c r="N212" s="55"/>
    </row>
    <row r="213" spans="1:14" outlineLevel="1" x14ac:dyDescent="0.25">
      <c r="A213" s="70" t="s">
        <v>544</v>
      </c>
      <c r="B213" s="97" t="s">
        <v>318</v>
      </c>
      <c r="C213" s="158"/>
      <c r="D213" s="76"/>
      <c r="E213" s="98"/>
      <c r="F213" s="92">
        <f t="shared" si="14"/>
        <v>0</v>
      </c>
      <c r="G213" s="218"/>
      <c r="H213" s="54"/>
      <c r="L213" s="54"/>
      <c r="M213" s="54"/>
      <c r="N213" s="55"/>
    </row>
    <row r="214" spans="1:14" outlineLevel="1" x14ac:dyDescent="0.25">
      <c r="A214" s="70" t="s">
        <v>545</v>
      </c>
      <c r="B214" s="97" t="s">
        <v>318</v>
      </c>
      <c r="C214" s="158"/>
      <c r="D214" s="76"/>
      <c r="E214" s="98"/>
      <c r="F214" s="92">
        <f t="shared" si="14"/>
        <v>0</v>
      </c>
      <c r="G214" s="218"/>
      <c r="H214" s="54"/>
      <c r="L214" s="54"/>
      <c r="M214" s="54"/>
      <c r="N214" s="55"/>
    </row>
    <row r="215" spans="1:14" outlineLevel="1" x14ac:dyDescent="0.25">
      <c r="A215" s="70" t="s">
        <v>546</v>
      </c>
      <c r="B215" s="97" t="s">
        <v>318</v>
      </c>
      <c r="C215" s="158"/>
      <c r="D215" s="76"/>
      <c r="E215" s="98"/>
      <c r="F215" s="92">
        <f t="shared" si="14"/>
        <v>0</v>
      </c>
      <c r="G215" s="218"/>
      <c r="H215" s="54"/>
      <c r="L215" s="54"/>
      <c r="M215" s="54"/>
      <c r="N215" s="55"/>
    </row>
    <row r="216" spans="1:14" ht="15" customHeight="1" x14ac:dyDescent="0.25">
      <c r="A216" s="79"/>
      <c r="B216" s="80" t="s">
        <v>547</v>
      </c>
      <c r="C216" s="79" t="s">
        <v>276</v>
      </c>
      <c r="D216" s="79"/>
      <c r="E216" s="81"/>
      <c r="F216" s="82" t="s">
        <v>304</v>
      </c>
      <c r="G216" s="82" t="s">
        <v>548</v>
      </c>
      <c r="H216" s="54"/>
      <c r="L216" s="54"/>
      <c r="M216" s="54"/>
      <c r="N216" s="55"/>
    </row>
    <row r="217" spans="1:14" x14ac:dyDescent="0.25">
      <c r="A217" s="70" t="s">
        <v>549</v>
      </c>
      <c r="B217" s="102" t="s">
        <v>550</v>
      </c>
      <c r="C217" s="158">
        <f>+C179</f>
        <v>542.24649199999999</v>
      </c>
      <c r="D217" s="76"/>
      <c r="E217" s="111"/>
      <c r="F217" s="92">
        <f>IF($C$38=0,"",IF(C217="[for completion]","",IF(C217="","",C217/$C$38)))</f>
        <v>2.7860455541009962E-2</v>
      </c>
      <c r="G217" s="92">
        <f>IF($C$39=0,"",IF(C217="[for completion]","",IF(C217="","",C217/$C$39)))</f>
        <v>3.1410907258298093E-2</v>
      </c>
      <c r="H217" s="54"/>
      <c r="L217" s="54"/>
      <c r="M217" s="54"/>
      <c r="N217" s="55"/>
    </row>
    <row r="218" spans="1:14" x14ac:dyDescent="0.25">
      <c r="A218" s="70" t="s">
        <v>551</v>
      </c>
      <c r="B218" s="102" t="s">
        <v>552</v>
      </c>
      <c r="C218" s="158"/>
      <c r="D218" s="76"/>
      <c r="E218" s="111"/>
      <c r="F218" s="92" t="str">
        <f>IF($C$38=0,"",IF(C218="[for completion]","",IF(C218="","",C218/$C$38)))</f>
        <v/>
      </c>
      <c r="G218" s="92" t="str">
        <f>IF($C$39=0,"",IF(C218="[for completion]","",IF(C218="","",C218/$C$39)))</f>
        <v/>
      </c>
      <c r="H218" s="54"/>
      <c r="L218" s="54"/>
      <c r="M218" s="54"/>
      <c r="N218" s="55"/>
    </row>
    <row r="219" spans="1:14" x14ac:dyDescent="0.25">
      <c r="A219" s="70" t="s">
        <v>553</v>
      </c>
      <c r="B219" s="102" t="s">
        <v>314</v>
      </c>
      <c r="C219" s="158"/>
      <c r="D219" s="76"/>
      <c r="E219" s="111"/>
      <c r="F219" s="92" t="str">
        <f>IF($C$38=0,"",IF(C219="[for completion]","",IF(C219="","",C219/$C$38)))</f>
        <v/>
      </c>
      <c r="G219" s="92" t="str">
        <f>IF($C$39=0,"",IF(C219="[for completion]","",IF(C219="","",C219/$C$39)))</f>
        <v/>
      </c>
      <c r="H219" s="54"/>
      <c r="L219" s="54"/>
      <c r="M219" s="54"/>
      <c r="N219" s="55"/>
    </row>
    <row r="220" spans="1:14" x14ac:dyDescent="0.25">
      <c r="A220" s="70" t="s">
        <v>554</v>
      </c>
      <c r="B220" s="104" t="s">
        <v>316</v>
      </c>
      <c r="C220" s="110">
        <f>SUM(C217:C219)</f>
        <v>542.24649199999999</v>
      </c>
      <c r="E220" s="111"/>
      <c r="F220" s="88">
        <f>SUM(F217:F219)</f>
        <v>2.7860455541009962E-2</v>
      </c>
      <c r="G220" s="88">
        <f>SUM(G217:G219)</f>
        <v>3.1410907258298093E-2</v>
      </c>
      <c r="H220" s="54"/>
      <c r="L220" s="54"/>
      <c r="M220" s="54"/>
      <c r="N220" s="55"/>
    </row>
    <row r="221" spans="1:14" outlineLevel="1" x14ac:dyDescent="0.25">
      <c r="A221" s="70" t="s">
        <v>555</v>
      </c>
      <c r="B221" s="97" t="s">
        <v>318</v>
      </c>
      <c r="C221" s="158"/>
      <c r="D221" s="76"/>
      <c r="E221" s="111"/>
      <c r="F221" s="92" t="str">
        <f t="shared" ref="F221:F227" si="15">IF($C$38=0,"",IF(C221="[for completion]","",IF(C221="","",C221/$C$38)))</f>
        <v/>
      </c>
      <c r="G221" s="92" t="str">
        <f t="shared" ref="G221:G227" si="16">IF($C$39=0,"",IF(C221="[for completion]","",IF(C221="","",C221/$C$39)))</f>
        <v/>
      </c>
      <c r="H221" s="54"/>
      <c r="L221" s="54"/>
      <c r="M221" s="54"/>
      <c r="N221" s="55"/>
    </row>
    <row r="222" spans="1:14" outlineLevel="1" x14ac:dyDescent="0.25">
      <c r="A222" s="70" t="s">
        <v>556</v>
      </c>
      <c r="B222" s="97" t="s">
        <v>318</v>
      </c>
      <c r="C222" s="158"/>
      <c r="D222" s="76"/>
      <c r="E222" s="111"/>
      <c r="F222" s="92" t="str">
        <f t="shared" si="15"/>
        <v/>
      </c>
      <c r="G222" s="92" t="str">
        <f t="shared" si="16"/>
        <v/>
      </c>
      <c r="H222" s="54"/>
      <c r="L222" s="54"/>
      <c r="M222" s="54"/>
      <c r="N222" s="55"/>
    </row>
    <row r="223" spans="1:14" outlineLevel="1" x14ac:dyDescent="0.25">
      <c r="A223" s="70" t="s">
        <v>557</v>
      </c>
      <c r="B223" s="97" t="s">
        <v>318</v>
      </c>
      <c r="C223" s="158"/>
      <c r="D223" s="76"/>
      <c r="E223" s="111"/>
      <c r="F223" s="92" t="str">
        <f t="shared" si="15"/>
        <v/>
      </c>
      <c r="G223" s="92" t="str">
        <f t="shared" si="16"/>
        <v/>
      </c>
      <c r="H223" s="54"/>
      <c r="L223" s="54"/>
      <c r="M223" s="54"/>
      <c r="N223" s="55"/>
    </row>
    <row r="224" spans="1:14" outlineLevel="1" x14ac:dyDescent="0.25">
      <c r="A224" s="70" t="s">
        <v>558</v>
      </c>
      <c r="B224" s="97" t="s">
        <v>318</v>
      </c>
      <c r="C224" s="158"/>
      <c r="D224" s="76"/>
      <c r="E224" s="111"/>
      <c r="F224" s="92" t="str">
        <f t="shared" si="15"/>
        <v/>
      </c>
      <c r="G224" s="92" t="str">
        <f t="shared" si="16"/>
        <v/>
      </c>
      <c r="H224" s="54"/>
      <c r="L224" s="54"/>
      <c r="M224" s="54"/>
      <c r="N224" s="55"/>
    </row>
    <row r="225" spans="1:14" outlineLevel="1" x14ac:dyDescent="0.25">
      <c r="A225" s="70" t="s">
        <v>559</v>
      </c>
      <c r="B225" s="97" t="s">
        <v>318</v>
      </c>
      <c r="C225" s="158"/>
      <c r="D225" s="76"/>
      <c r="E225" s="111"/>
      <c r="F225" s="92" t="str">
        <f t="shared" si="15"/>
        <v/>
      </c>
      <c r="G225" s="92" t="str">
        <f t="shared" si="16"/>
        <v/>
      </c>
      <c r="H225" s="54"/>
      <c r="L225" s="54"/>
      <c r="M225" s="54"/>
    </row>
    <row r="226" spans="1:14" outlineLevel="1" x14ac:dyDescent="0.25">
      <c r="A226" s="70" t="s">
        <v>560</v>
      </c>
      <c r="B226" s="97" t="s">
        <v>318</v>
      </c>
      <c r="C226" s="158"/>
      <c r="D226" s="76"/>
      <c r="E226" s="74"/>
      <c r="F226" s="92" t="str">
        <f t="shared" si="15"/>
        <v/>
      </c>
      <c r="G226" s="92" t="str">
        <f t="shared" si="16"/>
        <v/>
      </c>
      <c r="H226" s="54"/>
      <c r="L226" s="54"/>
      <c r="M226" s="54"/>
    </row>
    <row r="227" spans="1:14" outlineLevel="1" x14ac:dyDescent="0.25">
      <c r="A227" s="70" t="s">
        <v>561</v>
      </c>
      <c r="B227" s="97" t="s">
        <v>318</v>
      </c>
      <c r="C227" s="158"/>
      <c r="D227" s="76"/>
      <c r="E227" s="111"/>
      <c r="F227" s="92" t="str">
        <f t="shared" si="15"/>
        <v/>
      </c>
      <c r="G227" s="92" t="str">
        <f t="shared" si="16"/>
        <v/>
      </c>
      <c r="H227" s="54"/>
      <c r="L227" s="54"/>
      <c r="M227" s="54"/>
    </row>
    <row r="228" spans="1:14" ht="15" customHeight="1" x14ac:dyDescent="0.25">
      <c r="A228" s="79"/>
      <c r="B228" s="80" t="s">
        <v>562</v>
      </c>
      <c r="C228" s="79"/>
      <c r="D228" s="79"/>
      <c r="E228" s="81"/>
      <c r="F228" s="82"/>
      <c r="G228" s="82"/>
      <c r="H228" s="54"/>
      <c r="L228" s="54"/>
      <c r="M228" s="54"/>
    </row>
    <row r="229" spans="1:14" ht="28.55" x14ac:dyDescent="0.25">
      <c r="A229" s="70" t="s">
        <v>563</v>
      </c>
      <c r="B229" s="83" t="s">
        <v>564</v>
      </c>
      <c r="C229" s="260" t="str">
        <f>C30</f>
        <v>Non LCR issue/L2A issue (non-covered bond label)</v>
      </c>
      <c r="H229" s="54"/>
      <c r="L229" s="54"/>
      <c r="M229" s="54"/>
    </row>
    <row r="230" spans="1:14" ht="15" customHeight="1" x14ac:dyDescent="0.25">
      <c r="A230" s="79"/>
      <c r="B230" s="80" t="s">
        <v>565</v>
      </c>
      <c r="C230" s="79"/>
      <c r="D230" s="79"/>
      <c r="E230" s="81"/>
      <c r="F230" s="82"/>
      <c r="G230" s="82"/>
      <c r="H230" s="54"/>
      <c r="L230" s="54"/>
      <c r="M230" s="54"/>
    </row>
    <row r="231" spans="1:14" x14ac:dyDescent="0.25">
      <c r="A231" s="70" t="s">
        <v>566</v>
      </c>
      <c r="B231" s="70" t="s">
        <v>567</v>
      </c>
      <c r="C231" s="158" t="s">
        <v>2062</v>
      </c>
      <c r="D231" s="76"/>
      <c r="E231" s="74"/>
      <c r="H231" s="54"/>
      <c r="L231" s="54"/>
      <c r="M231" s="54"/>
    </row>
    <row r="232" spans="1:14" x14ac:dyDescent="0.25">
      <c r="A232" s="70" t="s">
        <v>568</v>
      </c>
      <c r="B232" s="119" t="s">
        <v>569</v>
      </c>
      <c r="C232" s="158" t="s">
        <v>3077</v>
      </c>
      <c r="D232" s="76"/>
      <c r="E232" s="74"/>
      <c r="H232" s="54"/>
      <c r="L232" s="54"/>
      <c r="M232" s="54"/>
    </row>
    <row r="233" spans="1:14" x14ac:dyDescent="0.25">
      <c r="A233" s="70" t="s">
        <v>570</v>
      </c>
      <c r="B233" s="119" t="s">
        <v>571</v>
      </c>
      <c r="C233" s="158" t="s">
        <v>2062</v>
      </c>
      <c r="D233" s="76"/>
      <c r="E233" s="74"/>
      <c r="H233" s="54"/>
      <c r="L233" s="54"/>
      <c r="M233" s="54"/>
    </row>
    <row r="234" spans="1:14" outlineLevel="1" x14ac:dyDescent="0.25">
      <c r="A234" s="70" t="s">
        <v>572</v>
      </c>
      <c r="B234" s="90" t="s">
        <v>573</v>
      </c>
      <c r="C234" s="191" t="s">
        <v>2062</v>
      </c>
      <c r="D234" s="179"/>
      <c r="E234" s="74"/>
      <c r="H234" s="54"/>
      <c r="L234" s="54"/>
      <c r="M234" s="54"/>
    </row>
    <row r="235" spans="1:14" outlineLevel="1" x14ac:dyDescent="0.25">
      <c r="A235" s="70" t="s">
        <v>574</v>
      </c>
      <c r="B235" s="90" t="s">
        <v>575</v>
      </c>
      <c r="C235" s="191" t="s">
        <v>2062</v>
      </c>
      <c r="D235" s="179"/>
      <c r="E235" s="74"/>
      <c r="H235" s="54"/>
      <c r="L235" s="54"/>
      <c r="M235" s="54"/>
    </row>
    <row r="236" spans="1:14" outlineLevel="1" x14ac:dyDescent="0.25">
      <c r="A236" s="70" t="s">
        <v>576</v>
      </c>
      <c r="B236" s="90" t="s">
        <v>577</v>
      </c>
      <c r="C236" s="179" t="s">
        <v>2062</v>
      </c>
      <c r="D236" s="179"/>
      <c r="E236" s="74"/>
      <c r="H236" s="54"/>
      <c r="L236" s="54"/>
      <c r="M236" s="54"/>
    </row>
    <row r="237" spans="1:14" outlineLevel="1" x14ac:dyDescent="0.25">
      <c r="A237" s="70" t="s">
        <v>578</v>
      </c>
      <c r="C237" s="74"/>
      <c r="D237" s="74"/>
      <c r="E237" s="74"/>
      <c r="H237" s="54"/>
      <c r="L237" s="54"/>
      <c r="M237" s="54"/>
    </row>
    <row r="238" spans="1:14" outlineLevel="1" x14ac:dyDescent="0.25">
      <c r="A238" s="70" t="s">
        <v>579</v>
      </c>
      <c r="C238" s="74"/>
      <c r="D238" s="74"/>
      <c r="E238" s="74"/>
      <c r="H238" s="54"/>
      <c r="L238" s="54"/>
      <c r="M238" s="54"/>
    </row>
    <row r="239" spans="1:14" outlineLevel="1" x14ac:dyDescent="0.25">
      <c r="A239" s="79"/>
      <c r="B239" s="80" t="s">
        <v>580</v>
      </c>
      <c r="C239" s="79"/>
      <c r="D239" s="79"/>
      <c r="E239" s="79"/>
      <c r="F239" s="79"/>
      <c r="G239" s="79"/>
      <c r="H239" s="54"/>
      <c r="K239" s="2"/>
      <c r="L239" s="2"/>
      <c r="M239" s="2"/>
      <c r="N239" s="2"/>
    </row>
    <row r="240" spans="1:14" ht="28.55" outlineLevel="1" x14ac:dyDescent="0.25">
      <c r="A240" s="70" t="s">
        <v>581</v>
      </c>
      <c r="B240" s="70" t="s">
        <v>582</v>
      </c>
      <c r="C240" s="76" t="s">
        <v>266</v>
      </c>
      <c r="D240" s="76"/>
      <c r="G240" s="2"/>
      <c r="H240" s="54"/>
      <c r="K240" s="2"/>
      <c r="L240" s="2"/>
      <c r="M240" s="2"/>
      <c r="N240" s="2"/>
    </row>
    <row r="241" spans="1:14" outlineLevel="1" x14ac:dyDescent="0.25">
      <c r="A241" s="70" t="s">
        <v>583</v>
      </c>
      <c r="B241" s="70" t="s">
        <v>584</v>
      </c>
      <c r="C241" s="76" t="s">
        <v>3078</v>
      </c>
      <c r="D241" s="76"/>
      <c r="G241" s="2"/>
      <c r="H241" s="54"/>
      <c r="K241" s="2"/>
      <c r="L241" s="2"/>
      <c r="M241" s="2"/>
      <c r="N241" s="2"/>
    </row>
    <row r="242" spans="1:14" ht="28.55" outlineLevel="1" x14ac:dyDescent="0.25">
      <c r="A242" s="70" t="s">
        <v>585</v>
      </c>
      <c r="B242" s="70" t="s">
        <v>586</v>
      </c>
      <c r="C242" s="257" t="s">
        <v>3079</v>
      </c>
      <c r="D242" s="76"/>
      <c r="G242" s="2"/>
      <c r="H242" s="54"/>
      <c r="K242" s="2"/>
      <c r="L242" s="2"/>
      <c r="M242" s="2"/>
      <c r="N242" s="2"/>
    </row>
    <row r="243" spans="1:14" ht="28.55" outlineLevel="1" x14ac:dyDescent="0.25">
      <c r="A243" s="70" t="s">
        <v>587</v>
      </c>
      <c r="B243" s="70" t="s">
        <v>588</v>
      </c>
      <c r="C243" s="76" t="s">
        <v>263</v>
      </c>
      <c r="D243" s="76"/>
      <c r="G243" s="2"/>
      <c r="H243" s="54"/>
      <c r="K243" s="2"/>
      <c r="L243" s="2"/>
      <c r="M243" s="2"/>
      <c r="N243" s="2"/>
    </row>
    <row r="244" spans="1:14" outlineLevel="1" x14ac:dyDescent="0.25">
      <c r="A244" s="70" t="s">
        <v>589</v>
      </c>
      <c r="B244" s="70" t="s">
        <v>590</v>
      </c>
      <c r="C244" s="120" t="s">
        <v>591</v>
      </c>
      <c r="D244" s="120" t="s">
        <v>592</v>
      </c>
      <c r="E244" s="76"/>
      <c r="G244" s="2"/>
      <c r="H244" s="54"/>
      <c r="K244" s="2"/>
      <c r="L244" s="2"/>
      <c r="M244" s="2"/>
      <c r="N244" s="2"/>
    </row>
    <row r="245" spans="1:14" outlineLevel="1" x14ac:dyDescent="0.25">
      <c r="A245" s="70" t="s">
        <v>593</v>
      </c>
      <c r="B245" s="70" t="s">
        <v>594</v>
      </c>
      <c r="C245" s="76" t="s">
        <v>266</v>
      </c>
      <c r="D245" s="76"/>
      <c r="G245" s="2"/>
      <c r="H245" s="54"/>
      <c r="K245" s="2"/>
      <c r="L245" s="2"/>
      <c r="M245" s="2"/>
      <c r="N245" s="2"/>
    </row>
    <row r="246" spans="1:14" outlineLevel="1" x14ac:dyDescent="0.25">
      <c r="A246" s="70" t="s">
        <v>595</v>
      </c>
      <c r="B246" s="70" t="s">
        <v>596</v>
      </c>
      <c r="C246" s="76"/>
      <c r="D246" s="76"/>
      <c r="G246" s="2"/>
      <c r="H246" s="54"/>
      <c r="K246" s="2"/>
      <c r="L246" s="2"/>
      <c r="M246" s="2"/>
      <c r="N246" s="2"/>
    </row>
    <row r="247" spans="1:14" outlineLevel="1" x14ac:dyDescent="0.25">
      <c r="A247" s="70" t="s">
        <v>597</v>
      </c>
      <c r="D247" s="2"/>
      <c r="E247" s="2"/>
      <c r="F247" s="2"/>
      <c r="G247" s="2"/>
      <c r="H247" s="54"/>
      <c r="K247" s="2"/>
      <c r="L247" s="2"/>
      <c r="M247" s="2"/>
      <c r="N247" s="2"/>
    </row>
    <row r="248" spans="1:14" outlineLevel="1" x14ac:dyDescent="0.25">
      <c r="A248" s="70" t="s">
        <v>598</v>
      </c>
      <c r="D248" s="2"/>
      <c r="E248" s="2"/>
      <c r="F248" s="2"/>
      <c r="G248" s="2"/>
      <c r="H248" s="54"/>
      <c r="K248" s="2"/>
      <c r="L248" s="2"/>
      <c r="M248" s="2"/>
      <c r="N248" s="2"/>
    </row>
    <row r="249" spans="1:14" outlineLevel="1" x14ac:dyDescent="0.25">
      <c r="A249" s="70" t="s">
        <v>599</v>
      </c>
      <c r="D249" s="2"/>
      <c r="E249" s="2"/>
      <c r="F249" s="2"/>
      <c r="G249" s="2"/>
      <c r="H249" s="54"/>
      <c r="K249" s="2"/>
      <c r="L249" s="2"/>
      <c r="M249" s="2"/>
      <c r="N249" s="2"/>
    </row>
    <row r="250" spans="1:14" outlineLevel="1" x14ac:dyDescent="0.25">
      <c r="A250" s="70" t="s">
        <v>600</v>
      </c>
      <c r="D250" s="2"/>
      <c r="E250" s="2"/>
      <c r="F250" s="2"/>
      <c r="G250" s="2"/>
      <c r="H250" s="54"/>
      <c r="K250" s="2"/>
      <c r="L250" s="2"/>
      <c r="M250" s="2"/>
      <c r="N250" s="2"/>
    </row>
    <row r="251" spans="1:14" outlineLevel="1" x14ac:dyDescent="0.25">
      <c r="A251" s="70" t="s">
        <v>601</v>
      </c>
      <c r="D251" s="2"/>
      <c r="E251" s="2"/>
      <c r="F251" s="2"/>
      <c r="G251" s="2"/>
      <c r="H251" s="54"/>
      <c r="K251" s="2"/>
      <c r="L251" s="2"/>
      <c r="M251" s="2"/>
      <c r="N251" s="2"/>
    </row>
    <row r="252" spans="1:14" outlineLevel="1" x14ac:dyDescent="0.25">
      <c r="A252" s="70" t="s">
        <v>602</v>
      </c>
      <c r="D252" s="2"/>
      <c r="E252" s="2"/>
      <c r="F252" s="2"/>
      <c r="G252" s="2"/>
      <c r="H252" s="54"/>
      <c r="K252" s="2"/>
      <c r="L252" s="2"/>
      <c r="M252" s="2"/>
      <c r="N252" s="2"/>
    </row>
    <row r="253" spans="1:14" outlineLevel="1" x14ac:dyDescent="0.25">
      <c r="A253" s="70" t="s">
        <v>603</v>
      </c>
      <c r="D253" s="2"/>
      <c r="E253" s="2"/>
      <c r="F253" s="2"/>
      <c r="G253" s="2"/>
      <c r="H253" s="54"/>
      <c r="K253" s="2"/>
      <c r="L253" s="2"/>
      <c r="M253" s="2"/>
      <c r="N253" s="2"/>
    </row>
    <row r="254" spans="1:14" outlineLevel="1" x14ac:dyDescent="0.25">
      <c r="A254" s="70" t="s">
        <v>604</v>
      </c>
      <c r="D254" s="2"/>
      <c r="E254" s="2"/>
      <c r="F254" s="2"/>
      <c r="G254" s="2"/>
      <c r="H254" s="54"/>
      <c r="K254" s="2"/>
      <c r="L254" s="2"/>
      <c r="M254" s="2"/>
      <c r="N254" s="2"/>
    </row>
    <row r="255" spans="1:14" outlineLevel="1" x14ac:dyDescent="0.25">
      <c r="A255" s="70" t="s">
        <v>605</v>
      </c>
      <c r="D255" s="2"/>
      <c r="E255" s="2"/>
      <c r="F255" s="2"/>
      <c r="G255" s="2"/>
      <c r="H255" s="54"/>
      <c r="K255" s="2"/>
      <c r="L255" s="2"/>
      <c r="M255" s="2"/>
      <c r="N255" s="2"/>
    </row>
    <row r="256" spans="1:14" outlineLevel="1" x14ac:dyDescent="0.25">
      <c r="A256" s="70" t="s">
        <v>606</v>
      </c>
      <c r="D256" s="2"/>
      <c r="E256" s="2"/>
      <c r="F256" s="2"/>
      <c r="G256" s="2"/>
      <c r="H256" s="54"/>
      <c r="K256" s="2"/>
      <c r="L256" s="2"/>
      <c r="M256" s="2"/>
      <c r="N256" s="2"/>
    </row>
    <row r="257" spans="1:14" outlineLevel="1" x14ac:dyDescent="0.25">
      <c r="A257" s="70" t="s">
        <v>607</v>
      </c>
      <c r="D257" s="2"/>
      <c r="E257" s="2"/>
      <c r="F257" s="2"/>
      <c r="G257" s="2"/>
      <c r="H257" s="54"/>
      <c r="K257" s="2"/>
      <c r="L257" s="2"/>
      <c r="M257" s="2"/>
      <c r="N257" s="2"/>
    </row>
    <row r="258" spans="1:14" outlineLevel="1" x14ac:dyDescent="0.25">
      <c r="A258" s="70" t="s">
        <v>608</v>
      </c>
      <c r="D258" s="2"/>
      <c r="E258" s="2"/>
      <c r="F258" s="2"/>
      <c r="G258" s="2"/>
      <c r="H258" s="54"/>
      <c r="K258" s="2"/>
      <c r="L258" s="2"/>
      <c r="M258" s="2"/>
      <c r="N258" s="2"/>
    </row>
    <row r="259" spans="1:14" outlineLevel="1" x14ac:dyDescent="0.25">
      <c r="A259" s="70" t="s">
        <v>609</v>
      </c>
      <c r="D259" s="2"/>
      <c r="E259" s="2"/>
      <c r="F259" s="2"/>
      <c r="G259" s="2"/>
      <c r="H259" s="54"/>
      <c r="K259" s="2"/>
      <c r="L259" s="2"/>
      <c r="M259" s="2"/>
      <c r="N259" s="2"/>
    </row>
    <row r="260" spans="1:14" outlineLevel="1" x14ac:dyDescent="0.25">
      <c r="A260" s="70" t="s">
        <v>610</v>
      </c>
      <c r="D260" s="2"/>
      <c r="E260" s="2"/>
      <c r="F260" s="2"/>
      <c r="G260" s="2"/>
      <c r="H260" s="54"/>
      <c r="K260" s="2"/>
      <c r="L260" s="2"/>
      <c r="M260" s="2"/>
      <c r="N260" s="2"/>
    </row>
    <row r="261" spans="1:14" outlineLevel="1" x14ac:dyDescent="0.25">
      <c r="A261" s="70" t="s">
        <v>611</v>
      </c>
      <c r="D261" s="2"/>
      <c r="E261" s="2"/>
      <c r="F261" s="2"/>
      <c r="G261" s="2"/>
      <c r="H261" s="54"/>
      <c r="K261" s="2"/>
      <c r="L261" s="2"/>
      <c r="M261" s="2"/>
      <c r="N261" s="2"/>
    </row>
    <row r="262" spans="1:14" outlineLevel="1" x14ac:dyDescent="0.25">
      <c r="A262" s="70" t="s">
        <v>612</v>
      </c>
      <c r="D262" s="2"/>
      <c r="E262" s="2"/>
      <c r="F262" s="2"/>
      <c r="G262" s="2"/>
      <c r="H262" s="54"/>
      <c r="K262" s="2"/>
      <c r="L262" s="2"/>
      <c r="M262" s="2"/>
      <c r="N262" s="2"/>
    </row>
    <row r="263" spans="1:14" outlineLevel="1" x14ac:dyDescent="0.25">
      <c r="A263" s="70" t="s">
        <v>613</v>
      </c>
      <c r="D263" s="2"/>
      <c r="E263" s="2"/>
      <c r="F263" s="2"/>
      <c r="G263" s="2"/>
      <c r="H263" s="54"/>
      <c r="K263" s="2"/>
      <c r="L263" s="2"/>
      <c r="M263" s="2"/>
      <c r="N263" s="2"/>
    </row>
    <row r="264" spans="1:14" outlineLevel="1" x14ac:dyDescent="0.25">
      <c r="A264" s="70" t="s">
        <v>614</v>
      </c>
      <c r="D264" s="2"/>
      <c r="E264" s="2"/>
      <c r="F264" s="2"/>
      <c r="G264" s="2"/>
      <c r="H264" s="54"/>
      <c r="K264" s="2"/>
      <c r="L264" s="2"/>
      <c r="M264" s="2"/>
      <c r="N264" s="2"/>
    </row>
    <row r="265" spans="1:14" outlineLevel="1" x14ac:dyDescent="0.25">
      <c r="A265" s="70" t="s">
        <v>615</v>
      </c>
      <c r="D265" s="2"/>
      <c r="E265" s="2"/>
      <c r="F265" s="2"/>
      <c r="G265" s="2"/>
      <c r="H265" s="54"/>
      <c r="K265" s="2"/>
      <c r="L265" s="2"/>
      <c r="M265" s="2"/>
      <c r="N265" s="2"/>
    </row>
    <row r="266" spans="1:14" outlineLevel="1" x14ac:dyDescent="0.25">
      <c r="A266" s="70" t="s">
        <v>616</v>
      </c>
      <c r="D266" s="2"/>
      <c r="E266" s="2"/>
      <c r="F266" s="2"/>
      <c r="G266" s="2"/>
      <c r="H266" s="54"/>
      <c r="K266" s="2"/>
      <c r="L266" s="2"/>
      <c r="M266" s="2"/>
      <c r="N266" s="2"/>
    </row>
    <row r="267" spans="1:14" outlineLevel="1" x14ac:dyDescent="0.25">
      <c r="A267" s="70" t="s">
        <v>617</v>
      </c>
      <c r="D267" s="2"/>
      <c r="E267" s="2"/>
      <c r="F267" s="2"/>
      <c r="G267" s="2"/>
      <c r="H267" s="54"/>
      <c r="K267" s="2"/>
      <c r="L267" s="2"/>
      <c r="M267" s="2"/>
      <c r="N267" s="2"/>
    </row>
    <row r="268" spans="1:14" outlineLevel="1" x14ac:dyDescent="0.25">
      <c r="A268" s="70" t="s">
        <v>618</v>
      </c>
      <c r="D268" s="2"/>
      <c r="E268" s="2"/>
      <c r="F268" s="2"/>
      <c r="G268" s="2"/>
      <c r="H268" s="54"/>
      <c r="K268" s="2"/>
      <c r="L268" s="2"/>
      <c r="M268" s="2"/>
      <c r="N268" s="2"/>
    </row>
    <row r="269" spans="1:14" outlineLevel="1" x14ac:dyDescent="0.25">
      <c r="A269" s="70" t="s">
        <v>619</v>
      </c>
      <c r="D269" s="2"/>
      <c r="E269" s="2"/>
      <c r="F269" s="2"/>
      <c r="G269" s="2"/>
      <c r="H269" s="54"/>
      <c r="K269" s="2"/>
      <c r="L269" s="2"/>
      <c r="M269" s="2"/>
      <c r="N269" s="2"/>
    </row>
    <row r="270" spans="1:14" outlineLevel="1" x14ac:dyDescent="0.25">
      <c r="A270" s="70" t="s">
        <v>620</v>
      </c>
      <c r="D270" s="2"/>
      <c r="E270" s="2"/>
      <c r="F270" s="2"/>
      <c r="G270" s="2"/>
      <c r="H270" s="54"/>
      <c r="K270" s="2"/>
      <c r="L270" s="2"/>
      <c r="M270" s="2"/>
      <c r="N270" s="2"/>
    </row>
    <row r="271" spans="1:14" outlineLevel="1" x14ac:dyDescent="0.25">
      <c r="A271" s="70" t="s">
        <v>621</v>
      </c>
      <c r="D271" s="2"/>
      <c r="E271" s="2"/>
      <c r="F271" s="2"/>
      <c r="G271" s="2"/>
      <c r="H271" s="54"/>
      <c r="K271" s="2"/>
      <c r="L271" s="2"/>
      <c r="M271" s="2"/>
      <c r="N271" s="2"/>
    </row>
    <row r="272" spans="1:14" outlineLevel="1" x14ac:dyDescent="0.25">
      <c r="A272" s="70" t="s">
        <v>622</v>
      </c>
      <c r="D272" s="2"/>
      <c r="E272" s="2"/>
      <c r="F272" s="2"/>
      <c r="G272" s="2"/>
      <c r="H272" s="54"/>
      <c r="K272" s="2"/>
      <c r="L272" s="2"/>
      <c r="M272" s="2"/>
      <c r="N272" s="2"/>
    </row>
    <row r="273" spans="1:14" outlineLevel="1" x14ac:dyDescent="0.25">
      <c r="A273" s="70" t="s">
        <v>623</v>
      </c>
      <c r="D273" s="2"/>
      <c r="E273" s="2"/>
      <c r="F273" s="2"/>
      <c r="G273" s="2"/>
      <c r="H273" s="54"/>
      <c r="K273" s="2"/>
      <c r="L273" s="2"/>
      <c r="M273" s="2"/>
      <c r="N273" s="2"/>
    </row>
    <row r="274" spans="1:14" outlineLevel="1" x14ac:dyDescent="0.25">
      <c r="A274" s="70" t="s">
        <v>624</v>
      </c>
      <c r="D274" s="2"/>
      <c r="E274" s="2"/>
      <c r="F274" s="2"/>
      <c r="G274" s="2"/>
      <c r="H274" s="54"/>
      <c r="K274" s="2"/>
      <c r="L274" s="2"/>
      <c r="M274" s="2"/>
      <c r="N274" s="2"/>
    </row>
    <row r="275" spans="1:14" outlineLevel="1" x14ac:dyDescent="0.25">
      <c r="A275" s="70" t="s">
        <v>625</v>
      </c>
      <c r="D275" s="2"/>
      <c r="E275" s="2"/>
      <c r="F275" s="2"/>
      <c r="G275" s="2"/>
      <c r="H275" s="54"/>
      <c r="K275" s="2"/>
      <c r="L275" s="2"/>
      <c r="M275" s="2"/>
      <c r="N275" s="2"/>
    </row>
    <row r="276" spans="1:14" outlineLevel="1" x14ac:dyDescent="0.25">
      <c r="A276" s="70" t="s">
        <v>626</v>
      </c>
      <c r="D276" s="2"/>
      <c r="E276" s="2"/>
      <c r="F276" s="2"/>
      <c r="G276" s="2"/>
      <c r="H276" s="54"/>
      <c r="K276" s="2"/>
      <c r="L276" s="2"/>
      <c r="M276" s="2"/>
      <c r="N276" s="2"/>
    </row>
    <row r="277" spans="1:14" outlineLevel="1" x14ac:dyDescent="0.25">
      <c r="A277" s="70" t="s">
        <v>627</v>
      </c>
      <c r="D277" s="2"/>
      <c r="E277" s="2"/>
      <c r="F277" s="2"/>
      <c r="G277" s="2"/>
      <c r="H277" s="54"/>
      <c r="K277" s="2"/>
      <c r="L277" s="2"/>
      <c r="M277" s="2"/>
      <c r="N277" s="2"/>
    </row>
    <row r="278" spans="1:14" outlineLevel="1" x14ac:dyDescent="0.25">
      <c r="A278" s="70" t="s">
        <v>628</v>
      </c>
      <c r="D278" s="2"/>
      <c r="E278" s="2"/>
      <c r="F278" s="2"/>
      <c r="G278" s="2"/>
      <c r="H278" s="54"/>
      <c r="K278" s="2"/>
      <c r="L278" s="2"/>
      <c r="M278" s="2"/>
      <c r="N278" s="2"/>
    </row>
    <row r="279" spans="1:14" outlineLevel="1" x14ac:dyDescent="0.25">
      <c r="A279" s="70" t="s">
        <v>629</v>
      </c>
      <c r="D279" s="2"/>
      <c r="E279" s="2"/>
      <c r="F279" s="2"/>
      <c r="G279" s="2"/>
      <c r="H279" s="54"/>
      <c r="K279" s="2"/>
      <c r="L279" s="2"/>
      <c r="M279" s="2"/>
      <c r="N279" s="2"/>
    </row>
    <row r="280" spans="1:14" outlineLevel="1" x14ac:dyDescent="0.25">
      <c r="A280" s="70" t="s">
        <v>630</v>
      </c>
      <c r="D280" s="2"/>
      <c r="E280" s="2"/>
      <c r="F280" s="2"/>
      <c r="G280" s="2"/>
      <c r="H280" s="54"/>
      <c r="K280" s="2"/>
      <c r="L280" s="2"/>
      <c r="M280" s="2"/>
      <c r="N280" s="2"/>
    </row>
    <row r="281" spans="1:14" outlineLevel="1" x14ac:dyDescent="0.25">
      <c r="A281" s="70" t="s">
        <v>631</v>
      </c>
      <c r="D281" s="2"/>
      <c r="E281" s="2"/>
      <c r="F281" s="2"/>
      <c r="G281" s="2"/>
      <c r="H281" s="54"/>
      <c r="K281" s="2"/>
      <c r="L281" s="2"/>
      <c r="M281" s="2"/>
      <c r="N281" s="2"/>
    </row>
    <row r="282" spans="1:14" outlineLevel="1" x14ac:dyDescent="0.25">
      <c r="A282" s="70" t="s">
        <v>632</v>
      </c>
      <c r="D282" s="2"/>
      <c r="E282" s="2"/>
      <c r="F282" s="2"/>
      <c r="G282" s="2"/>
      <c r="H282" s="54"/>
      <c r="K282" s="2"/>
      <c r="L282" s="2"/>
      <c r="M282" s="2"/>
      <c r="N282" s="2"/>
    </row>
    <row r="283" spans="1:14" outlineLevel="1" x14ac:dyDescent="0.25">
      <c r="A283" s="70" t="s">
        <v>633</v>
      </c>
      <c r="D283" s="2"/>
      <c r="E283" s="2"/>
      <c r="F283" s="2"/>
      <c r="G283" s="2"/>
      <c r="H283" s="54"/>
      <c r="K283" s="2"/>
      <c r="L283" s="2"/>
      <c r="M283" s="2"/>
      <c r="N283" s="2"/>
    </row>
    <row r="284" spans="1:14" outlineLevel="1" x14ac:dyDescent="0.25">
      <c r="A284" s="70" t="s">
        <v>634</v>
      </c>
      <c r="D284" s="2"/>
      <c r="E284" s="2"/>
      <c r="F284" s="2"/>
      <c r="G284" s="2"/>
      <c r="H284" s="54"/>
      <c r="K284" s="2"/>
      <c r="L284" s="2"/>
      <c r="M284" s="2"/>
      <c r="N284" s="2"/>
    </row>
    <row r="285" spans="1:14" ht="18.55" x14ac:dyDescent="0.25">
      <c r="A285" s="67"/>
      <c r="B285" s="67" t="s">
        <v>635</v>
      </c>
      <c r="C285" s="67"/>
      <c r="D285" s="67"/>
      <c r="E285" s="67"/>
      <c r="F285" s="68"/>
      <c r="G285" s="69"/>
      <c r="H285" s="54"/>
      <c r="I285" s="60"/>
      <c r="J285" s="60"/>
      <c r="K285" s="60"/>
      <c r="L285" s="60"/>
      <c r="M285" s="62"/>
    </row>
    <row r="286" spans="1:14" ht="18.55" x14ac:dyDescent="0.25">
      <c r="A286" s="121" t="s">
        <v>636</v>
      </c>
      <c r="B286" s="122"/>
      <c r="C286" s="122"/>
      <c r="D286" s="122"/>
      <c r="E286" s="122"/>
      <c r="F286" s="123"/>
      <c r="G286" s="122"/>
      <c r="H286" s="54"/>
      <c r="I286" s="60"/>
      <c r="J286" s="60"/>
      <c r="K286" s="60"/>
      <c r="L286" s="60"/>
      <c r="M286" s="62"/>
    </row>
    <row r="287" spans="1:14" ht="18.55" x14ac:dyDescent="0.25">
      <c r="A287" s="121" t="s">
        <v>637</v>
      </c>
      <c r="B287" s="122"/>
      <c r="C287" s="122"/>
      <c r="D287" s="122"/>
      <c r="E287" s="122"/>
      <c r="F287" s="123"/>
      <c r="G287" s="122"/>
      <c r="H287" s="54"/>
      <c r="I287" s="60"/>
      <c r="J287" s="60"/>
      <c r="K287" s="60"/>
      <c r="L287" s="60"/>
      <c r="M287" s="62"/>
    </row>
    <row r="288" spans="1:14" x14ac:dyDescent="0.25">
      <c r="A288" s="70" t="s">
        <v>638</v>
      </c>
      <c r="B288" s="90" t="s">
        <v>639</v>
      </c>
      <c r="C288" s="124">
        <f>ROW(B38)</f>
        <v>38</v>
      </c>
      <c r="D288" s="89"/>
      <c r="E288" s="89"/>
      <c r="F288" s="89"/>
      <c r="G288" s="89"/>
      <c r="H288" s="54"/>
      <c r="I288" s="72"/>
      <c r="J288" s="125"/>
      <c r="L288" s="89"/>
      <c r="M288" s="89"/>
      <c r="N288" s="89"/>
    </row>
    <row r="289" spans="1:14" x14ac:dyDescent="0.25">
      <c r="A289" s="70" t="s">
        <v>640</v>
      </c>
      <c r="B289" s="90" t="s">
        <v>641</v>
      </c>
      <c r="C289" s="124">
        <f>ROW(B39)</f>
        <v>39</v>
      </c>
      <c r="E289" s="89"/>
      <c r="F289" s="89"/>
      <c r="H289" s="54"/>
      <c r="I289" s="72"/>
      <c r="J289" s="125"/>
      <c r="L289" s="89"/>
      <c r="M289" s="89"/>
    </row>
    <row r="290" spans="1:14" ht="28.55" x14ac:dyDescent="0.25">
      <c r="A290" s="70" t="s">
        <v>642</v>
      </c>
      <c r="B290" s="90" t="s">
        <v>643</v>
      </c>
      <c r="C290" s="260" t="str">
        <f>C30</f>
        <v>Non LCR issue/L2A issue (non-covered bond label)</v>
      </c>
      <c r="G290" s="127"/>
      <c r="H290" s="54"/>
      <c r="I290" s="72"/>
      <c r="J290" s="125"/>
      <c r="K290" s="125"/>
      <c r="L290" s="127"/>
      <c r="M290" s="89"/>
      <c r="N290" s="127"/>
    </row>
    <row r="291" spans="1:14" x14ac:dyDescent="0.25">
      <c r="A291" s="70" t="s">
        <v>644</v>
      </c>
      <c r="B291" s="90" t="s">
        <v>645</v>
      </c>
      <c r="C291" s="124" t="str">
        <f ca="1">IF(ISREF(INDIRECT("'B1. HTT Mortgage Assets'!A1")),ROW('[3]B1. HTT Mortgage Assets'!B43)&amp;" for Mortgage Assets","")</f>
        <v>43 for Mortgage Assets</v>
      </c>
      <c r="D291" s="124" t="str">
        <f ca="1">IF(ISREF(INDIRECT("'B2. HTT Public Sector Assets'!A1")),ROW('[3]B2. HTT Public Sector Assets'!B48)&amp; " for Public Sector Assets","")</f>
        <v>48 for Public Sector Assets</v>
      </c>
      <c r="E291" s="127"/>
      <c r="F291" s="89"/>
      <c r="H291" s="54"/>
      <c r="I291" s="72"/>
      <c r="J291" s="125"/>
    </row>
    <row r="292" spans="1:14" x14ac:dyDescent="0.25">
      <c r="A292" s="70" t="s">
        <v>646</v>
      </c>
      <c r="B292" s="90" t="s">
        <v>647</v>
      </c>
      <c r="C292" s="124">
        <f>ROW(B52)</f>
        <v>52</v>
      </c>
      <c r="G292" s="127"/>
      <c r="H292" s="54"/>
      <c r="I292" s="72"/>
      <c r="J292" s="2"/>
      <c r="K292" s="125"/>
      <c r="L292" s="127"/>
      <c r="N292" s="127"/>
    </row>
    <row r="293" spans="1:14" x14ac:dyDescent="0.25">
      <c r="A293" s="70" t="s">
        <v>648</v>
      </c>
      <c r="B293" s="90" t="s">
        <v>649</v>
      </c>
      <c r="C293" s="128" t="str">
        <f ca="1">IF(ISREF(INDIRECT("'B1. HTT Mortgage Assets'!A1")),ROW('[3]B1. HTT Mortgage Assets'!B186)&amp;" for Residential Mortgage Assets","")</f>
        <v>186 for Residential Mortgage Assets</v>
      </c>
      <c r="D293" s="124" t="str">
        <f ca="1">IF(ISREF(INDIRECT("'B1. HTT Mortgage Assets'!A1")),ROW('[3]B1. HTT Mortgage Assets'!B424 )&amp; " for Commercial Mortgage Assets","")</f>
        <v>424 for Commercial Mortgage Assets</v>
      </c>
      <c r="E293" s="127"/>
      <c r="F293" s="124" t="str">
        <f ca="1">IF(ISREF(INDIRECT("'B2. HTT Public Sector Assets'!A1")),ROW('[3]B2. HTT Public Sector Assets'!B18)&amp; " for Public Sector Assets","")</f>
        <v>18 for Public Sector Assets</v>
      </c>
      <c r="G293" s="124" t="str">
        <f ca="1">IF(ISREF(INDIRECT("'B3. HTT Shipping Assets'!A1")),ROW('[3]B3. HTT Shipping Assets'!B116)&amp; " for Shipping Assets","")</f>
        <v>116 for Shipping Assets</v>
      </c>
      <c r="H293" s="54"/>
      <c r="I293" s="72"/>
      <c r="M293" s="127"/>
    </row>
    <row r="294" spans="1:14" x14ac:dyDescent="0.25">
      <c r="A294" s="70" t="s">
        <v>650</v>
      </c>
      <c r="B294" s="90" t="s">
        <v>651</v>
      </c>
      <c r="C294" s="128" t="s">
        <v>652</v>
      </c>
      <c r="H294" s="54"/>
      <c r="I294" s="72"/>
      <c r="J294" s="125"/>
      <c r="M294" s="127"/>
    </row>
    <row r="295" spans="1:14" x14ac:dyDescent="0.25">
      <c r="A295" s="70" t="s">
        <v>653</v>
      </c>
      <c r="B295" s="90" t="s">
        <v>654</v>
      </c>
      <c r="C295" s="124" t="str">
        <f ca="1">IF(ISREF(INDIRECT("'B1. HTT Mortgage Assets'!A1")),ROW('[3]B1. HTT Mortgage Assets'!B149)&amp;" for Mortgage Assets","")</f>
        <v>149 for Mortgage Assets</v>
      </c>
      <c r="D295" s="124" t="str">
        <f ca="1">IF(ISREF(INDIRECT("'B2. HTT Public Sector Assets'!A1")),ROW('[3]B2. HTT Public Sector Assets'!B129)&amp;" for Public Sector Assets","")</f>
        <v>129 for Public Sector Assets</v>
      </c>
      <c r="F295" s="124" t="str">
        <f ca="1">IF(ISREF(INDIRECT("'B3. HTT Shipping Assets'!A1")),ROW('[3]B3. HTT Shipping Assets'!D80)&amp;" for Shipping Assets","")</f>
        <v>80 for Shipping Assets</v>
      </c>
      <c r="H295" s="54"/>
      <c r="I295" s="72"/>
      <c r="J295" s="125"/>
      <c r="L295" s="127"/>
      <c r="M295" s="127"/>
    </row>
    <row r="296" spans="1:14" x14ac:dyDescent="0.25">
      <c r="A296" s="70" t="s">
        <v>655</v>
      </c>
      <c r="B296" s="90" t="s">
        <v>656</v>
      </c>
      <c r="C296" s="124">
        <f>ROW(B111)</f>
        <v>111</v>
      </c>
      <c r="F296" s="127"/>
      <c r="H296" s="54"/>
      <c r="I296" s="72"/>
      <c r="J296" s="125"/>
      <c r="L296" s="127"/>
      <c r="M296" s="127"/>
    </row>
    <row r="297" spans="1:14" x14ac:dyDescent="0.25">
      <c r="A297" s="70" t="s">
        <v>657</v>
      </c>
      <c r="B297" s="90" t="s">
        <v>658</v>
      </c>
      <c r="C297" s="124">
        <f>ROW(B163)</f>
        <v>163</v>
      </c>
      <c r="E297" s="127"/>
      <c r="F297" s="127"/>
      <c r="H297" s="54"/>
      <c r="J297" s="125"/>
      <c r="L297" s="127"/>
    </row>
    <row r="298" spans="1:14" x14ac:dyDescent="0.25">
      <c r="A298" s="70" t="s">
        <v>659</v>
      </c>
      <c r="B298" s="90" t="s">
        <v>660</v>
      </c>
      <c r="C298" s="124">
        <f>ROW(B137)</f>
        <v>137</v>
      </c>
      <c r="E298" s="127"/>
      <c r="F298" s="127"/>
      <c r="H298" s="54"/>
      <c r="I298" s="72"/>
      <c r="J298" s="125"/>
      <c r="L298" s="127"/>
    </row>
    <row r="299" spans="1:14" x14ac:dyDescent="0.25">
      <c r="A299" s="70" t="s">
        <v>661</v>
      </c>
      <c r="B299" s="90" t="s">
        <v>662</v>
      </c>
      <c r="C299" s="76"/>
      <c r="E299" s="127"/>
      <c r="H299" s="54"/>
      <c r="I299" s="72"/>
      <c r="L299" s="127"/>
      <c r="M299" s="57" t="s">
        <v>663</v>
      </c>
    </row>
    <row r="300" spans="1:14" x14ac:dyDescent="0.25">
      <c r="A300" s="70" t="s">
        <v>664</v>
      </c>
      <c r="B300" s="90" t="s">
        <v>665</v>
      </c>
      <c r="C300" s="124" t="s">
        <v>666</v>
      </c>
      <c r="D300" s="124" t="s">
        <v>667</v>
      </c>
      <c r="E300" s="127"/>
      <c r="F300" s="124" t="s">
        <v>668</v>
      </c>
      <c r="H300" s="54"/>
      <c r="I300" s="72"/>
      <c r="K300" s="125"/>
      <c r="L300" s="127"/>
      <c r="M300" s="57" t="s">
        <v>669</v>
      </c>
    </row>
    <row r="301" spans="1:14" outlineLevel="1" x14ac:dyDescent="0.25">
      <c r="A301" s="70" t="s">
        <v>670</v>
      </c>
      <c r="B301" s="90" t="s">
        <v>671</v>
      </c>
      <c r="C301" s="124" t="s">
        <v>672</v>
      </c>
      <c r="H301" s="54"/>
      <c r="I301" s="72"/>
      <c r="K301" s="125"/>
      <c r="L301" s="127"/>
      <c r="M301" s="57" t="s">
        <v>673</v>
      </c>
    </row>
    <row r="302" spans="1:14" outlineLevel="1" x14ac:dyDescent="0.25">
      <c r="A302" s="70" t="s">
        <v>674</v>
      </c>
      <c r="B302" s="90" t="s">
        <v>675</v>
      </c>
      <c r="C302" s="124" t="str">
        <f>ROW('[3]C. HTT Harmonised Glossary'!B18)&amp;" for Harmonised Glossary"</f>
        <v>18 for Harmonised Glossary</v>
      </c>
      <c r="H302" s="54"/>
      <c r="I302" s="72"/>
      <c r="K302" s="125"/>
      <c r="L302" s="127"/>
      <c r="M302" s="57" t="s">
        <v>676</v>
      </c>
    </row>
    <row r="303" spans="1:14" outlineLevel="1" x14ac:dyDescent="0.25">
      <c r="A303" s="70" t="s">
        <v>677</v>
      </c>
      <c r="B303" s="90" t="s">
        <v>678</v>
      </c>
      <c r="C303" s="124">
        <f>ROW(B65)</f>
        <v>65</v>
      </c>
      <c r="H303" s="54"/>
      <c r="I303" s="72"/>
      <c r="J303" s="125"/>
      <c r="K303" s="125"/>
      <c r="L303" s="127"/>
    </row>
    <row r="304" spans="1:14" outlineLevel="1" x14ac:dyDescent="0.25">
      <c r="A304" s="70" t="s">
        <v>679</v>
      </c>
      <c r="B304" s="90" t="s">
        <v>680</v>
      </c>
      <c r="C304" s="124">
        <f>ROW(B88)</f>
        <v>88</v>
      </c>
      <c r="H304" s="54"/>
      <c r="I304" s="72"/>
      <c r="J304" s="125"/>
      <c r="K304" s="125"/>
      <c r="L304" s="127"/>
    </row>
    <row r="305" spans="1:14" outlineLevel="1" x14ac:dyDescent="0.25">
      <c r="A305" s="70" t="s">
        <v>681</v>
      </c>
      <c r="B305" s="90" t="s">
        <v>682</v>
      </c>
      <c r="C305" s="124" t="s">
        <v>683</v>
      </c>
      <c r="E305" s="127"/>
      <c r="H305" s="54"/>
      <c r="I305" s="72"/>
      <c r="J305" s="125"/>
      <c r="K305" s="125"/>
      <c r="L305" s="127"/>
      <c r="N305" s="55"/>
    </row>
    <row r="306" spans="1:14" outlineLevel="1" x14ac:dyDescent="0.25">
      <c r="A306" s="70" t="s">
        <v>684</v>
      </c>
      <c r="B306" s="90" t="s">
        <v>685</v>
      </c>
      <c r="C306" s="124">
        <v>44</v>
      </c>
      <c r="E306" s="127"/>
      <c r="H306" s="54"/>
      <c r="I306" s="72"/>
      <c r="J306" s="125"/>
      <c r="K306" s="125"/>
      <c r="L306" s="127"/>
      <c r="N306" s="55"/>
    </row>
    <row r="307" spans="1:14" outlineLevel="1" x14ac:dyDescent="0.25">
      <c r="A307" s="70" t="s">
        <v>686</v>
      </c>
      <c r="B307" s="90" t="s">
        <v>687</v>
      </c>
      <c r="C307" s="124" t="str">
        <f ca="1">IF(ISREF(INDIRECT("'B1. HTT Mortgage Assets'!A1")),ROW('[3]B1. HTT Mortgage Assets'!B179)&amp; " for Mortgage Assets","")</f>
        <v>179 for Mortgage Assets</v>
      </c>
      <c r="D307" s="124" t="str">
        <f ca="1">IF(ISREF(INDIRECT("'B2. HTT Public Sector Assets'!A1")),ROW('[3]B2. HTT Public Sector Assets'!B166)&amp; " for Public Sector Assets","")</f>
        <v>166 for Public Sector Assets</v>
      </c>
      <c r="E307" s="127"/>
      <c r="F307" s="124" t="str">
        <f ca="1">IF(ISREF(INDIRECT("'B3. HTT Shipping Assets'!A1")),ROW('[3]B3. HTT Shipping Assets'!D110)&amp; " for Shipping Assets","")</f>
        <v>110 for Shipping Assets</v>
      </c>
      <c r="H307" s="54"/>
      <c r="I307" s="72"/>
      <c r="J307" s="125"/>
      <c r="K307" s="125"/>
      <c r="L307" s="127"/>
      <c r="N307" s="55"/>
    </row>
    <row r="308" spans="1:14" outlineLevel="1" x14ac:dyDescent="0.25">
      <c r="A308" s="70" t="s">
        <v>688</v>
      </c>
      <c r="B308" s="72"/>
      <c r="E308" s="127"/>
      <c r="H308" s="54"/>
      <c r="I308" s="72"/>
      <c r="J308" s="125"/>
      <c r="K308" s="125"/>
      <c r="L308" s="127"/>
      <c r="N308" s="55"/>
    </row>
    <row r="309" spans="1:14" outlineLevel="1" x14ac:dyDescent="0.25">
      <c r="A309" s="70" t="s">
        <v>689</v>
      </c>
      <c r="E309" s="127"/>
      <c r="H309" s="54"/>
      <c r="I309" s="72"/>
      <c r="J309" s="125"/>
      <c r="K309" s="125"/>
      <c r="L309" s="127"/>
      <c r="N309" s="55"/>
    </row>
    <row r="310" spans="1:14" outlineLevel="1" x14ac:dyDescent="0.25">
      <c r="A310" s="70" t="s">
        <v>690</v>
      </c>
      <c r="H310" s="54"/>
      <c r="N310" s="55"/>
    </row>
    <row r="311" spans="1:14" ht="37.1" x14ac:dyDescent="0.25">
      <c r="A311" s="68"/>
      <c r="B311" s="67" t="s">
        <v>235</v>
      </c>
      <c r="C311" s="68"/>
      <c r="D311" s="68"/>
      <c r="E311" s="68"/>
      <c r="F311" s="68"/>
      <c r="G311" s="69"/>
      <c r="H311" s="54"/>
      <c r="I311" s="60"/>
      <c r="J311" s="62"/>
      <c r="K311" s="62"/>
      <c r="L311" s="62"/>
      <c r="M311" s="62"/>
      <c r="N311" s="55"/>
    </row>
    <row r="312" spans="1:14" x14ac:dyDescent="0.25">
      <c r="A312" s="70" t="s">
        <v>691</v>
      </c>
      <c r="B312" s="84" t="s">
        <v>692</v>
      </c>
      <c r="C312" s="57" t="s">
        <v>240</v>
      </c>
      <c r="H312" s="54"/>
      <c r="I312" s="85"/>
      <c r="J312" s="125"/>
      <c r="N312" s="55"/>
    </row>
    <row r="313" spans="1:14" outlineLevel="1" x14ac:dyDescent="0.25">
      <c r="A313" s="70" t="s">
        <v>693</v>
      </c>
      <c r="B313" s="84" t="s">
        <v>694</v>
      </c>
      <c r="C313" s="57" t="s">
        <v>240</v>
      </c>
      <c r="H313" s="54"/>
      <c r="I313" s="85"/>
      <c r="J313" s="125"/>
      <c r="N313" s="55"/>
    </row>
    <row r="314" spans="1:14" outlineLevel="1" x14ac:dyDescent="0.25">
      <c r="A314" s="70" t="s">
        <v>695</v>
      </c>
      <c r="B314" s="84" t="s">
        <v>696</v>
      </c>
      <c r="C314" s="57" t="s">
        <v>240</v>
      </c>
      <c r="H314" s="54"/>
      <c r="I314" s="85"/>
      <c r="J314" s="125"/>
      <c r="N314" s="55"/>
    </row>
    <row r="315" spans="1:14" outlineLevel="1" x14ac:dyDescent="0.25">
      <c r="A315" s="70" t="s">
        <v>697</v>
      </c>
      <c r="B315" s="85"/>
      <c r="C315" s="125"/>
      <c r="H315" s="54"/>
      <c r="I315" s="85"/>
      <c r="J315" s="125"/>
      <c r="N315" s="55"/>
    </row>
    <row r="316" spans="1:14" outlineLevel="1" x14ac:dyDescent="0.25">
      <c r="A316" s="70" t="s">
        <v>698</v>
      </c>
      <c r="B316" s="85"/>
      <c r="C316" s="125"/>
      <c r="H316" s="54"/>
      <c r="I316" s="85"/>
      <c r="J316" s="125"/>
      <c r="N316" s="55"/>
    </row>
    <row r="317" spans="1:14" outlineLevel="1" x14ac:dyDescent="0.25">
      <c r="A317" s="70" t="s">
        <v>699</v>
      </c>
      <c r="B317" s="85"/>
      <c r="C317" s="125"/>
      <c r="H317" s="54"/>
      <c r="I317" s="85"/>
      <c r="J317" s="125"/>
      <c r="N317" s="55"/>
    </row>
    <row r="318" spans="1:14" outlineLevel="1" x14ac:dyDescent="0.25">
      <c r="A318" s="70" t="s">
        <v>700</v>
      </c>
      <c r="B318" s="85"/>
      <c r="C318" s="125"/>
      <c r="H318" s="54"/>
      <c r="I318" s="85"/>
      <c r="J318" s="125"/>
      <c r="N318" s="55"/>
    </row>
    <row r="319" spans="1:14" ht="18.55" x14ac:dyDescent="0.25">
      <c r="A319" s="68"/>
      <c r="B319" s="67" t="s">
        <v>236</v>
      </c>
      <c r="C319" s="68"/>
      <c r="D319" s="68"/>
      <c r="E319" s="68"/>
      <c r="F319" s="68"/>
      <c r="G319" s="69"/>
      <c r="H319" s="54"/>
      <c r="I319" s="60"/>
      <c r="J319" s="62"/>
      <c r="K319" s="62"/>
      <c r="L319" s="62"/>
      <c r="M319" s="62"/>
      <c r="N319" s="55"/>
    </row>
    <row r="320" spans="1:14" ht="15" customHeight="1" outlineLevel="1" x14ac:dyDescent="0.25">
      <c r="A320" s="79"/>
      <c r="B320" s="80" t="s">
        <v>701</v>
      </c>
      <c r="C320" s="79"/>
      <c r="D320" s="79"/>
      <c r="E320" s="81"/>
      <c r="F320" s="82"/>
      <c r="G320" s="82"/>
      <c r="H320" s="54"/>
      <c r="L320" s="54"/>
      <c r="M320" s="54"/>
      <c r="N320" s="55"/>
    </row>
    <row r="321" spans="1:14" outlineLevel="1" x14ac:dyDescent="0.25">
      <c r="A321" s="70" t="s">
        <v>702</v>
      </c>
      <c r="B321" s="90" t="s">
        <v>703</v>
      </c>
      <c r="H321" s="54"/>
      <c r="I321" s="55"/>
      <c r="J321" s="55"/>
      <c r="K321" s="55"/>
      <c r="L321" s="55"/>
      <c r="M321" s="55"/>
      <c r="N321" s="55"/>
    </row>
    <row r="322" spans="1:14" outlineLevel="1" x14ac:dyDescent="0.25">
      <c r="A322" s="70" t="s">
        <v>704</v>
      </c>
      <c r="B322" s="90" t="s">
        <v>705</v>
      </c>
      <c r="H322" s="54"/>
      <c r="I322" s="55"/>
      <c r="J322" s="55"/>
      <c r="K322" s="55"/>
      <c r="L322" s="55"/>
      <c r="M322" s="55"/>
      <c r="N322" s="55"/>
    </row>
    <row r="323" spans="1:14" outlineLevel="1" x14ac:dyDescent="0.25">
      <c r="A323" s="70" t="s">
        <v>706</v>
      </c>
      <c r="B323" s="90" t="s">
        <v>707</v>
      </c>
      <c r="H323" s="54"/>
      <c r="I323" s="55"/>
      <c r="J323" s="55"/>
      <c r="K323" s="55"/>
      <c r="L323" s="55"/>
      <c r="M323" s="55"/>
      <c r="N323" s="55"/>
    </row>
    <row r="324" spans="1:14" outlineLevel="1" x14ac:dyDescent="0.25">
      <c r="A324" s="70" t="s">
        <v>708</v>
      </c>
      <c r="B324" s="90" t="s">
        <v>709</v>
      </c>
      <c r="H324" s="54"/>
      <c r="I324" s="55"/>
      <c r="J324" s="55"/>
      <c r="K324" s="55"/>
      <c r="L324" s="55"/>
      <c r="M324" s="55"/>
      <c r="N324" s="55"/>
    </row>
    <row r="325" spans="1:14" outlineLevel="1" x14ac:dyDescent="0.25">
      <c r="A325" s="70" t="s">
        <v>710</v>
      </c>
      <c r="B325" s="90" t="s">
        <v>711</v>
      </c>
      <c r="H325" s="54"/>
      <c r="I325" s="55"/>
      <c r="J325" s="55"/>
      <c r="K325" s="55"/>
      <c r="L325" s="55"/>
      <c r="M325" s="55"/>
      <c r="N325" s="55"/>
    </row>
    <row r="326" spans="1:14" outlineLevel="1" x14ac:dyDescent="0.25">
      <c r="A326" s="70" t="s">
        <v>712</v>
      </c>
      <c r="B326" s="90" t="s">
        <v>713</v>
      </c>
      <c r="H326" s="54"/>
      <c r="I326" s="55"/>
      <c r="J326" s="55"/>
      <c r="K326" s="55"/>
      <c r="L326" s="55"/>
      <c r="M326" s="55"/>
      <c r="N326" s="55"/>
    </row>
    <row r="327" spans="1:14" outlineLevel="1" x14ac:dyDescent="0.25">
      <c r="A327" s="70" t="s">
        <v>714</v>
      </c>
      <c r="B327" s="90" t="s">
        <v>715</v>
      </c>
      <c r="H327" s="54"/>
      <c r="I327" s="55"/>
      <c r="J327" s="55"/>
      <c r="K327" s="55"/>
      <c r="L327" s="55"/>
      <c r="M327" s="55"/>
      <c r="N327" s="55"/>
    </row>
    <row r="328" spans="1:14" outlineLevel="1" x14ac:dyDescent="0.25">
      <c r="A328" s="70" t="s">
        <v>716</v>
      </c>
      <c r="B328" s="90" t="s">
        <v>717</v>
      </c>
      <c r="H328" s="54"/>
      <c r="I328" s="55"/>
      <c r="J328" s="55"/>
      <c r="K328" s="55"/>
      <c r="L328" s="55"/>
      <c r="M328" s="55"/>
      <c r="N328" s="55"/>
    </row>
    <row r="329" spans="1:14" outlineLevel="1" x14ac:dyDescent="0.25">
      <c r="A329" s="70" t="s">
        <v>718</v>
      </c>
      <c r="B329" s="90" t="s">
        <v>719</v>
      </c>
      <c r="H329" s="54"/>
      <c r="I329" s="55"/>
      <c r="J329" s="55"/>
      <c r="K329" s="55"/>
      <c r="L329" s="55"/>
      <c r="M329" s="55"/>
      <c r="N329" s="55"/>
    </row>
    <row r="330" spans="1:14" outlineLevel="1" x14ac:dyDescent="0.25">
      <c r="A330" s="70" t="s">
        <v>720</v>
      </c>
      <c r="B330" s="97" t="s">
        <v>721</v>
      </c>
      <c r="H330" s="54"/>
      <c r="I330" s="55"/>
      <c r="J330" s="55"/>
      <c r="K330" s="55"/>
      <c r="L330" s="55"/>
      <c r="M330" s="55"/>
      <c r="N330" s="55"/>
    </row>
    <row r="331" spans="1:14" outlineLevel="1" x14ac:dyDescent="0.25">
      <c r="A331" s="70" t="s">
        <v>722</v>
      </c>
      <c r="B331" s="97" t="s">
        <v>721</v>
      </c>
      <c r="H331" s="54"/>
      <c r="I331" s="55"/>
      <c r="J331" s="55"/>
      <c r="K331" s="55"/>
      <c r="L331" s="55"/>
      <c r="M331" s="55"/>
      <c r="N331" s="55"/>
    </row>
    <row r="332" spans="1:14" outlineLevel="1" x14ac:dyDescent="0.25">
      <c r="A332" s="70" t="s">
        <v>723</v>
      </c>
      <c r="B332" s="97" t="s">
        <v>721</v>
      </c>
      <c r="H332" s="54"/>
      <c r="I332" s="55"/>
      <c r="J332" s="55"/>
      <c r="K332" s="55"/>
      <c r="L332" s="55"/>
      <c r="M332" s="55"/>
      <c r="N332" s="55"/>
    </row>
    <row r="333" spans="1:14" outlineLevel="1" x14ac:dyDescent="0.25">
      <c r="A333" s="70" t="s">
        <v>724</v>
      </c>
      <c r="B333" s="97" t="s">
        <v>721</v>
      </c>
      <c r="H333" s="54"/>
      <c r="I333" s="55"/>
      <c r="J333" s="55"/>
      <c r="K333" s="55"/>
      <c r="L333" s="55"/>
      <c r="M333" s="55"/>
      <c r="N333" s="55"/>
    </row>
    <row r="334" spans="1:14" outlineLevel="1" x14ac:dyDescent="0.25">
      <c r="A334" s="70" t="s">
        <v>725</v>
      </c>
      <c r="B334" s="97" t="s">
        <v>721</v>
      </c>
      <c r="H334" s="54"/>
      <c r="I334" s="55"/>
      <c r="J334" s="55"/>
      <c r="K334" s="55"/>
      <c r="L334" s="55"/>
      <c r="M334" s="55"/>
      <c r="N334" s="55"/>
    </row>
    <row r="335" spans="1:14" outlineLevel="1" x14ac:dyDescent="0.25">
      <c r="A335" s="70" t="s">
        <v>726</v>
      </c>
      <c r="B335" s="97" t="s">
        <v>721</v>
      </c>
      <c r="H335" s="54"/>
      <c r="I335" s="55"/>
      <c r="J335" s="55"/>
      <c r="K335" s="55"/>
      <c r="L335" s="55"/>
      <c r="M335" s="55"/>
      <c r="N335" s="55"/>
    </row>
    <row r="336" spans="1:14" outlineLevel="1" x14ac:dyDescent="0.25">
      <c r="A336" s="70" t="s">
        <v>727</v>
      </c>
      <c r="B336" s="97" t="s">
        <v>721</v>
      </c>
      <c r="H336" s="54"/>
      <c r="I336" s="55"/>
      <c r="J336" s="55"/>
      <c r="K336" s="55"/>
      <c r="L336" s="55"/>
      <c r="M336" s="55"/>
      <c r="N336" s="55"/>
    </row>
    <row r="337" spans="1:14" outlineLevel="1" x14ac:dyDescent="0.25">
      <c r="A337" s="70" t="s">
        <v>728</v>
      </c>
      <c r="B337" s="97" t="s">
        <v>721</v>
      </c>
      <c r="H337" s="54"/>
      <c r="I337" s="55"/>
      <c r="J337" s="55"/>
      <c r="K337" s="55"/>
      <c r="L337" s="55"/>
      <c r="M337" s="55"/>
      <c r="N337" s="55"/>
    </row>
    <row r="338" spans="1:14" outlineLevel="1" x14ac:dyDescent="0.25">
      <c r="A338" s="70" t="s">
        <v>729</v>
      </c>
      <c r="B338" s="97" t="s">
        <v>721</v>
      </c>
      <c r="H338" s="54"/>
      <c r="I338" s="55"/>
      <c r="J338" s="55"/>
      <c r="K338" s="55"/>
      <c r="L338" s="55"/>
      <c r="M338" s="55"/>
      <c r="N338" s="55"/>
    </row>
    <row r="339" spans="1:14" outlineLevel="1" x14ac:dyDescent="0.25">
      <c r="A339" s="70" t="s">
        <v>730</v>
      </c>
      <c r="B339" s="97" t="s">
        <v>721</v>
      </c>
      <c r="H339" s="54"/>
      <c r="I339" s="55"/>
      <c r="J339" s="55"/>
      <c r="K339" s="55"/>
      <c r="L339" s="55"/>
      <c r="M339" s="55"/>
      <c r="N339" s="55"/>
    </row>
    <row r="340" spans="1:14" outlineLevel="1" x14ac:dyDescent="0.25">
      <c r="A340" s="70" t="s">
        <v>731</v>
      </c>
      <c r="B340" s="97" t="s">
        <v>721</v>
      </c>
      <c r="H340" s="54"/>
      <c r="I340" s="55"/>
      <c r="J340" s="55"/>
      <c r="K340" s="55"/>
      <c r="L340" s="55"/>
      <c r="M340" s="55"/>
      <c r="N340" s="55"/>
    </row>
    <row r="341" spans="1:14" outlineLevel="1" x14ac:dyDescent="0.25">
      <c r="A341" s="70" t="s">
        <v>732</v>
      </c>
      <c r="B341" s="97" t="s">
        <v>721</v>
      </c>
      <c r="H341" s="54"/>
      <c r="I341" s="55"/>
      <c r="J341" s="55"/>
      <c r="K341" s="55"/>
      <c r="L341" s="55"/>
      <c r="M341" s="55"/>
      <c r="N341" s="55"/>
    </row>
    <row r="342" spans="1:14" outlineLevel="1" x14ac:dyDescent="0.25">
      <c r="A342" s="70" t="s">
        <v>733</v>
      </c>
      <c r="B342" s="97" t="s">
        <v>721</v>
      </c>
      <c r="H342" s="54"/>
      <c r="I342" s="55"/>
      <c r="J342" s="55"/>
      <c r="K342" s="55"/>
      <c r="L342" s="55"/>
      <c r="M342" s="55"/>
      <c r="N342" s="55"/>
    </row>
    <row r="343" spans="1:14" outlineLevel="1" x14ac:dyDescent="0.25">
      <c r="A343" s="70" t="s">
        <v>734</v>
      </c>
      <c r="B343" s="97" t="s">
        <v>721</v>
      </c>
      <c r="H343" s="54"/>
      <c r="I343" s="55"/>
      <c r="J343" s="55"/>
      <c r="K343" s="55"/>
      <c r="L343" s="55"/>
      <c r="M343" s="55"/>
      <c r="N343" s="55"/>
    </row>
    <row r="344" spans="1:14" outlineLevel="1" x14ac:dyDescent="0.25">
      <c r="A344" s="70" t="s">
        <v>735</v>
      </c>
      <c r="B344" s="97" t="s">
        <v>721</v>
      </c>
      <c r="H344" s="54"/>
      <c r="I344" s="55"/>
      <c r="J344" s="55"/>
      <c r="K344" s="55"/>
      <c r="L344" s="55"/>
      <c r="M344" s="55"/>
      <c r="N344" s="55"/>
    </row>
    <row r="345" spans="1:14" outlineLevel="1" x14ac:dyDescent="0.25">
      <c r="A345" s="70" t="s">
        <v>736</v>
      </c>
      <c r="B345" s="97" t="s">
        <v>721</v>
      </c>
      <c r="H345" s="54"/>
      <c r="I345" s="55"/>
      <c r="J345" s="55"/>
      <c r="K345" s="55"/>
      <c r="L345" s="55"/>
      <c r="M345" s="55"/>
      <c r="N345" s="55"/>
    </row>
    <row r="346" spans="1:14" outlineLevel="1" x14ac:dyDescent="0.25">
      <c r="A346" s="70" t="s">
        <v>737</v>
      </c>
      <c r="B346" s="97" t="s">
        <v>721</v>
      </c>
      <c r="H346" s="54"/>
      <c r="I346" s="55"/>
      <c r="J346" s="55"/>
      <c r="K346" s="55"/>
      <c r="L346" s="55"/>
      <c r="M346" s="55"/>
      <c r="N346" s="55"/>
    </row>
    <row r="347" spans="1:14" outlineLevel="1" x14ac:dyDescent="0.25">
      <c r="A347" s="70" t="s">
        <v>738</v>
      </c>
      <c r="B347" s="97" t="s">
        <v>721</v>
      </c>
      <c r="H347" s="54"/>
      <c r="I347" s="55"/>
      <c r="J347" s="55"/>
      <c r="K347" s="55"/>
      <c r="L347" s="55"/>
      <c r="M347" s="55"/>
      <c r="N347" s="55"/>
    </row>
    <row r="348" spans="1:14" outlineLevel="1" x14ac:dyDescent="0.25">
      <c r="A348" s="70" t="s">
        <v>739</v>
      </c>
      <c r="B348" s="97" t="s">
        <v>721</v>
      </c>
      <c r="H348" s="54"/>
      <c r="I348" s="55"/>
      <c r="J348" s="55"/>
      <c r="K348" s="55"/>
      <c r="L348" s="55"/>
      <c r="M348" s="55"/>
      <c r="N348" s="55"/>
    </row>
    <row r="349" spans="1:14" outlineLevel="1" x14ac:dyDescent="0.25">
      <c r="A349" s="70" t="s">
        <v>740</v>
      </c>
      <c r="B349" s="97" t="s">
        <v>721</v>
      </c>
      <c r="H349" s="54"/>
      <c r="I349" s="55"/>
      <c r="J349" s="55"/>
      <c r="K349" s="55"/>
      <c r="L349" s="55"/>
      <c r="M349" s="55"/>
      <c r="N349" s="55"/>
    </row>
    <row r="350" spans="1:14" outlineLevel="1" x14ac:dyDescent="0.25">
      <c r="A350" s="70" t="s">
        <v>741</v>
      </c>
      <c r="B350" s="97" t="s">
        <v>721</v>
      </c>
      <c r="H350" s="54"/>
      <c r="I350" s="55"/>
      <c r="J350" s="55"/>
      <c r="K350" s="55"/>
      <c r="L350" s="55"/>
      <c r="M350" s="55"/>
      <c r="N350" s="55"/>
    </row>
    <row r="351" spans="1:14" outlineLevel="1" x14ac:dyDescent="0.25">
      <c r="A351" s="70" t="s">
        <v>742</v>
      </c>
      <c r="B351" s="97" t="s">
        <v>721</v>
      </c>
      <c r="H351" s="54"/>
      <c r="I351" s="55"/>
      <c r="J351" s="55"/>
      <c r="K351" s="55"/>
      <c r="L351" s="55"/>
      <c r="M351" s="55"/>
      <c r="N351" s="55"/>
    </row>
    <row r="352" spans="1:14" outlineLevel="1" x14ac:dyDescent="0.25">
      <c r="A352" s="70" t="s">
        <v>743</v>
      </c>
      <c r="B352" s="97" t="s">
        <v>721</v>
      </c>
      <c r="H352" s="54"/>
      <c r="I352" s="55"/>
      <c r="J352" s="55"/>
      <c r="K352" s="55"/>
      <c r="L352" s="55"/>
      <c r="M352" s="55"/>
      <c r="N352" s="55"/>
    </row>
    <row r="353" spans="1:14" outlineLevel="1" x14ac:dyDescent="0.25">
      <c r="A353" s="70" t="s">
        <v>744</v>
      </c>
      <c r="B353" s="97" t="s">
        <v>721</v>
      </c>
      <c r="H353" s="54"/>
      <c r="I353" s="55"/>
      <c r="J353" s="55"/>
      <c r="K353" s="55"/>
      <c r="L353" s="55"/>
      <c r="M353" s="55"/>
      <c r="N353" s="55"/>
    </row>
    <row r="354" spans="1:14" outlineLevel="1" x14ac:dyDescent="0.25">
      <c r="A354" s="70" t="s">
        <v>745</v>
      </c>
      <c r="B354" s="97" t="s">
        <v>721</v>
      </c>
      <c r="H354" s="54"/>
      <c r="I354" s="55"/>
      <c r="J354" s="55"/>
      <c r="K354" s="55"/>
      <c r="L354" s="55"/>
      <c r="M354" s="55"/>
      <c r="N354" s="55"/>
    </row>
    <row r="355" spans="1:14" outlineLevel="1" x14ac:dyDescent="0.25">
      <c r="A355" s="70" t="s">
        <v>746</v>
      </c>
      <c r="B355" s="97" t="s">
        <v>721</v>
      </c>
      <c r="H355" s="54"/>
      <c r="I355" s="55"/>
      <c r="J355" s="55"/>
      <c r="K355" s="55"/>
      <c r="L355" s="55"/>
      <c r="M355" s="55"/>
      <c r="N355" s="55"/>
    </row>
    <row r="356" spans="1:14" outlineLevel="1" x14ac:dyDescent="0.25">
      <c r="A356" s="70" t="s">
        <v>747</v>
      </c>
      <c r="B356" s="97" t="s">
        <v>721</v>
      </c>
      <c r="H356" s="54"/>
      <c r="I356" s="55"/>
      <c r="J356" s="55"/>
      <c r="K356" s="55"/>
      <c r="L356" s="55"/>
      <c r="M356" s="55"/>
      <c r="N356" s="55"/>
    </row>
    <row r="357" spans="1:14" outlineLevel="1" x14ac:dyDescent="0.25">
      <c r="A357" s="70" t="s">
        <v>748</v>
      </c>
      <c r="B357" s="97" t="s">
        <v>721</v>
      </c>
      <c r="H357" s="54"/>
      <c r="I357" s="55"/>
      <c r="J357" s="55"/>
      <c r="K357" s="55"/>
      <c r="L357" s="55"/>
      <c r="M357" s="55"/>
      <c r="N357" s="55"/>
    </row>
    <row r="358" spans="1:14" outlineLevel="1" x14ac:dyDescent="0.25">
      <c r="A358" s="70" t="s">
        <v>749</v>
      </c>
      <c r="B358" s="97" t="s">
        <v>721</v>
      </c>
      <c r="H358" s="54"/>
      <c r="I358" s="55"/>
      <c r="J358" s="55"/>
      <c r="K358" s="55"/>
      <c r="L358" s="55"/>
      <c r="M358" s="55"/>
      <c r="N358" s="55"/>
    </row>
    <row r="359" spans="1:14" outlineLevel="1" x14ac:dyDescent="0.25">
      <c r="A359" s="70" t="s">
        <v>750</v>
      </c>
      <c r="B359" s="97" t="s">
        <v>721</v>
      </c>
      <c r="H359" s="54"/>
      <c r="I359" s="55"/>
      <c r="J359" s="55"/>
      <c r="K359" s="55"/>
      <c r="L359" s="55"/>
      <c r="M359" s="55"/>
      <c r="N359" s="55"/>
    </row>
    <row r="360" spans="1:14" outlineLevel="1" x14ac:dyDescent="0.25">
      <c r="A360" s="70" t="s">
        <v>751</v>
      </c>
      <c r="B360" s="97" t="s">
        <v>721</v>
      </c>
      <c r="H360" s="54"/>
      <c r="I360" s="55"/>
      <c r="J360" s="55"/>
      <c r="K360" s="55"/>
      <c r="L360" s="55"/>
      <c r="M360" s="55"/>
      <c r="N360" s="55"/>
    </row>
    <row r="361" spans="1:14" outlineLevel="1" x14ac:dyDescent="0.25">
      <c r="A361" s="70" t="s">
        <v>752</v>
      </c>
      <c r="B361" s="97" t="s">
        <v>721</v>
      </c>
      <c r="H361" s="54"/>
      <c r="I361" s="55"/>
      <c r="J361" s="55"/>
      <c r="K361" s="55"/>
      <c r="L361" s="55"/>
      <c r="M361" s="55"/>
      <c r="N361" s="55"/>
    </row>
    <row r="362" spans="1:14" outlineLevel="1" x14ac:dyDescent="0.25">
      <c r="A362" s="70" t="s">
        <v>753</v>
      </c>
      <c r="B362" s="97" t="s">
        <v>721</v>
      </c>
      <c r="H362" s="54"/>
      <c r="I362" s="55"/>
      <c r="J362" s="55"/>
      <c r="K362" s="55"/>
      <c r="L362" s="55"/>
      <c r="M362" s="55"/>
      <c r="N362" s="55"/>
    </row>
    <row r="363" spans="1:14" outlineLevel="1" x14ac:dyDescent="0.25">
      <c r="A363" s="70" t="s">
        <v>754</v>
      </c>
      <c r="B363" s="97" t="s">
        <v>721</v>
      </c>
      <c r="H363" s="54"/>
      <c r="I363" s="55"/>
      <c r="J363" s="55"/>
      <c r="K363" s="55"/>
      <c r="L363" s="55"/>
      <c r="M363" s="55"/>
      <c r="N363" s="55"/>
    </row>
    <row r="364" spans="1:14" outlineLevel="1" x14ac:dyDescent="0.25">
      <c r="A364" s="70" t="s">
        <v>755</v>
      </c>
      <c r="B364" s="97" t="s">
        <v>721</v>
      </c>
      <c r="H364" s="54"/>
      <c r="I364" s="55"/>
      <c r="J364" s="55"/>
      <c r="K364" s="55"/>
      <c r="L364" s="55"/>
      <c r="M364" s="55"/>
      <c r="N364" s="55"/>
    </row>
    <row r="365" spans="1:14" outlineLevel="1" x14ac:dyDescent="0.25">
      <c r="A365" s="70" t="s">
        <v>756</v>
      </c>
      <c r="B365" s="97" t="s">
        <v>721</v>
      </c>
      <c r="H365" s="54"/>
      <c r="I365" s="55"/>
      <c r="J365" s="55"/>
      <c r="K365" s="55"/>
      <c r="L365" s="55"/>
      <c r="M365" s="55"/>
      <c r="N365" s="55"/>
    </row>
    <row r="366" spans="1:14" x14ac:dyDescent="0.25">
      <c r="A366" s="70"/>
      <c r="H366" s="54"/>
      <c r="I366" s="55"/>
      <c r="J366" s="55"/>
      <c r="K366" s="55"/>
      <c r="L366" s="55"/>
      <c r="M366" s="55"/>
      <c r="N366" s="55"/>
    </row>
    <row r="367" spans="1:14" x14ac:dyDescent="0.25">
      <c r="H367" s="54"/>
      <c r="I367" s="55"/>
      <c r="J367" s="55"/>
      <c r="K367" s="55"/>
      <c r="L367" s="55"/>
      <c r="M367" s="55"/>
      <c r="N367" s="55"/>
    </row>
    <row r="368" spans="1:14" x14ac:dyDescent="0.25">
      <c r="H368" s="54"/>
      <c r="I368" s="55"/>
      <c r="J368" s="55"/>
      <c r="K368" s="55"/>
      <c r="L368" s="55"/>
      <c r="M368" s="55"/>
      <c r="N368" s="55"/>
    </row>
    <row r="369" spans="8:8" s="55" customFormat="1" x14ac:dyDescent="0.25">
      <c r="H369" s="54"/>
    </row>
    <row r="370" spans="8:8" s="55" customFormat="1" x14ac:dyDescent="0.25">
      <c r="H370" s="54"/>
    </row>
    <row r="371" spans="8:8" s="55" customFormat="1" x14ac:dyDescent="0.25">
      <c r="H371" s="54"/>
    </row>
    <row r="372" spans="8:8" s="55" customFormat="1" x14ac:dyDescent="0.25">
      <c r="H372" s="54"/>
    </row>
    <row r="373" spans="8:8" s="55" customFormat="1" x14ac:dyDescent="0.25">
      <c r="H373" s="54"/>
    </row>
    <row r="374" spans="8:8" s="55" customFormat="1" x14ac:dyDescent="0.25">
      <c r="H374" s="54"/>
    </row>
    <row r="375" spans="8:8" s="55" customFormat="1" x14ac:dyDescent="0.25">
      <c r="H375" s="54"/>
    </row>
    <row r="376" spans="8:8" s="55" customFormat="1" x14ac:dyDescent="0.25">
      <c r="H376" s="54"/>
    </row>
    <row r="377" spans="8:8" s="55" customFormat="1" x14ac:dyDescent="0.25">
      <c r="H377" s="54"/>
    </row>
    <row r="378" spans="8:8" s="55" customFormat="1" x14ac:dyDescent="0.25">
      <c r="H378" s="54"/>
    </row>
    <row r="379" spans="8:8" s="55" customFormat="1" x14ac:dyDescent="0.25">
      <c r="H379" s="54"/>
    </row>
    <row r="380" spans="8:8" s="55" customFormat="1" x14ac:dyDescent="0.25">
      <c r="H380" s="54"/>
    </row>
    <row r="381" spans="8:8" s="55" customFormat="1" x14ac:dyDescent="0.25">
      <c r="H381" s="54"/>
    </row>
    <row r="382" spans="8:8" s="55" customFormat="1" x14ac:dyDescent="0.25">
      <c r="H382" s="54"/>
    </row>
    <row r="383" spans="8:8" s="55" customFormat="1" x14ac:dyDescent="0.25">
      <c r="H383" s="54"/>
    </row>
    <row r="384" spans="8:8" s="55" customFormat="1" x14ac:dyDescent="0.25">
      <c r="H384" s="54"/>
    </row>
    <row r="385" spans="8:8" s="55" customFormat="1" x14ac:dyDescent="0.25">
      <c r="H385" s="54"/>
    </row>
    <row r="386" spans="8:8" s="55" customFormat="1" x14ac:dyDescent="0.25">
      <c r="H386" s="54"/>
    </row>
    <row r="387" spans="8:8" s="55" customFormat="1" x14ac:dyDescent="0.25">
      <c r="H387" s="54"/>
    </row>
    <row r="388" spans="8:8" s="55" customFormat="1" x14ac:dyDescent="0.25">
      <c r="H388" s="54"/>
    </row>
    <row r="389" spans="8:8" s="55" customFormat="1" x14ac:dyDescent="0.25">
      <c r="H389" s="54"/>
    </row>
    <row r="390" spans="8:8" s="55" customFormat="1" x14ac:dyDescent="0.25">
      <c r="H390" s="54"/>
    </row>
    <row r="391" spans="8:8" s="55" customFormat="1" x14ac:dyDescent="0.25">
      <c r="H391" s="54"/>
    </row>
    <row r="392" spans="8:8" s="55" customFormat="1" x14ac:dyDescent="0.25">
      <c r="H392" s="54"/>
    </row>
    <row r="393" spans="8:8" s="55" customFormat="1" x14ac:dyDescent="0.25">
      <c r="H393" s="54"/>
    </row>
    <row r="394" spans="8:8" s="55" customFormat="1" x14ac:dyDescent="0.25">
      <c r="H394" s="54"/>
    </row>
    <row r="395" spans="8:8" s="55" customFormat="1" x14ac:dyDescent="0.25">
      <c r="H395" s="54"/>
    </row>
    <row r="396" spans="8:8" s="55" customFormat="1" x14ac:dyDescent="0.25">
      <c r="H396" s="54"/>
    </row>
    <row r="397" spans="8:8" s="55" customFormat="1" x14ac:dyDescent="0.25">
      <c r="H397" s="54"/>
    </row>
    <row r="398" spans="8:8" s="55" customFormat="1" x14ac:dyDescent="0.25">
      <c r="H398" s="54"/>
    </row>
    <row r="399" spans="8:8" s="55" customFormat="1" x14ac:dyDescent="0.25">
      <c r="H399" s="54"/>
    </row>
    <row r="400" spans="8:8" s="55" customFormat="1" x14ac:dyDescent="0.25">
      <c r="H400" s="54"/>
    </row>
    <row r="401" spans="8:8" s="55" customFormat="1" x14ac:dyDescent="0.25">
      <c r="H401" s="54"/>
    </row>
    <row r="402" spans="8:8" s="55" customFormat="1" x14ac:dyDescent="0.25">
      <c r="H402" s="54"/>
    </row>
    <row r="403" spans="8:8" s="55" customFormat="1" x14ac:dyDescent="0.25">
      <c r="H403" s="54"/>
    </row>
    <row r="404" spans="8:8" s="55" customFormat="1" x14ac:dyDescent="0.25">
      <c r="H404" s="54"/>
    </row>
    <row r="405" spans="8:8" s="55" customFormat="1" x14ac:dyDescent="0.25">
      <c r="H405" s="54"/>
    </row>
    <row r="406" spans="8:8" s="55" customFormat="1" x14ac:dyDescent="0.25">
      <c r="H406" s="54"/>
    </row>
    <row r="407" spans="8:8" s="55" customFormat="1" x14ac:dyDescent="0.25">
      <c r="H407" s="54"/>
    </row>
    <row r="408" spans="8:8" s="55" customFormat="1" x14ac:dyDescent="0.25">
      <c r="H408" s="54"/>
    </row>
    <row r="409" spans="8:8" s="55" customFormat="1" x14ac:dyDescent="0.25">
      <c r="H409" s="54"/>
    </row>
    <row r="410" spans="8:8" s="55" customFormat="1" x14ac:dyDescent="0.25">
      <c r="H410" s="54"/>
    </row>
    <row r="411" spans="8:8" s="55" customFormat="1" x14ac:dyDescent="0.25">
      <c r="H411" s="54"/>
    </row>
    <row r="412" spans="8:8" s="55" customFormat="1" x14ac:dyDescent="0.25">
      <c r="H412" s="54"/>
    </row>
    <row r="413" spans="8:8" s="55" customFormat="1" x14ac:dyDescent="0.25">
      <c r="H413" s="54"/>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9" r:id="rId5" xr:uid="{353B84B2-8674-4CA5-BE86-F47CF3AA1765}"/>
    <hyperlink ref="C17" r:id="rId6" xr:uid="{274BAC99-9973-4CFF-8D7D-5EDFBB1755F3}"/>
    <hyperlink ref="C30" r:id="rId7" xr:uid="{5DFA2A0B-3263-4E09-BDA2-9912A37DB289}"/>
    <hyperlink ref="C229" r:id="rId8" display="https://www.rogalandsparebank.no/investor-relations/rogaland-sparebank-boligkreditt/obligasjonslan-for-Rogaland-Sparebank-Boligkreditt" xr:uid="{D7EA26FE-3301-4553-9EF2-1822727CCEEF}"/>
    <hyperlink ref="C290" r:id="rId9" display="https://www.rogalandsparebank.no/investor-relations/rogaland-sparebank-boligkreditt/obligasjonslan-for-Rogaland-Sparebank-Boligkreditt" xr:uid="{6BB71B73-2D61-4F53-BF70-285B52043EF7}"/>
    <hyperlink ref="C242" r:id="rId10" xr:uid="{0263B96A-DD8B-41EF-958C-6E4F0F23F98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heetViews>
  <sheetFormatPr baseColWidth="10" defaultColWidth="8.85546875" defaultRowHeight="14.3" outlineLevelRow="1" x14ac:dyDescent="0.25"/>
  <cols>
    <col min="1" max="1" width="13.85546875" style="57" customWidth="1"/>
    <col min="2" max="2" width="62.85546875" style="57" customWidth="1"/>
    <col min="3" max="3" width="41" style="57" customWidth="1"/>
    <col min="4" max="4" width="40.85546875" style="57" customWidth="1"/>
    <col min="5" max="5" width="6.7109375" style="57" customWidth="1"/>
    <col min="6" max="6" width="41.5703125" style="57" customWidth="1"/>
    <col min="7" max="7" width="41.5703125" style="54" customWidth="1"/>
    <col min="8" max="16384" width="8.85546875" style="55"/>
  </cols>
  <sheetData>
    <row r="1" spans="1:7" ht="31.4" x14ac:dyDescent="0.25">
      <c r="A1" s="1" t="s">
        <v>757</v>
      </c>
      <c r="B1" s="1"/>
      <c r="C1" s="54"/>
      <c r="D1" s="54"/>
      <c r="E1" s="54"/>
      <c r="F1" s="22" t="s">
        <v>226</v>
      </c>
    </row>
    <row r="2" spans="1:7" ht="15" thickBot="1" x14ac:dyDescent="0.3">
      <c r="A2" s="54"/>
      <c r="B2" s="54"/>
      <c r="C2" s="54"/>
      <c r="D2" s="54"/>
      <c r="E2" s="54"/>
      <c r="F2" s="54"/>
    </row>
    <row r="3" spans="1:7" ht="19.25" thickBot="1" x14ac:dyDescent="0.3">
      <c r="A3" s="58"/>
      <c r="B3" s="59" t="s">
        <v>227</v>
      </c>
      <c r="C3" s="129" t="s">
        <v>228</v>
      </c>
      <c r="D3" s="58"/>
      <c r="E3" s="58"/>
      <c r="F3" s="54"/>
      <c r="G3" s="58"/>
    </row>
    <row r="4" spans="1:7" ht="15" thickBot="1" x14ac:dyDescent="0.3"/>
    <row r="5" spans="1:7" ht="18.55" x14ac:dyDescent="0.25">
      <c r="A5" s="60"/>
      <c r="B5" s="61" t="s">
        <v>758</v>
      </c>
      <c r="C5" s="60"/>
      <c r="E5" s="62"/>
      <c r="F5" s="62"/>
    </row>
    <row r="6" spans="1:7" x14ac:dyDescent="0.25">
      <c r="B6" s="130" t="s">
        <v>759</v>
      </c>
    </row>
    <row r="7" spans="1:7" x14ac:dyDescent="0.25">
      <c r="B7" s="131" t="s">
        <v>760</v>
      </c>
    </row>
    <row r="8" spans="1:7" ht="15" thickBot="1" x14ac:dyDescent="0.3">
      <c r="B8" s="132" t="s">
        <v>761</v>
      </c>
    </row>
    <row r="9" spans="1:7" x14ac:dyDescent="0.25">
      <c r="B9" s="133"/>
    </row>
    <row r="10" spans="1:7" ht="37.1" x14ac:dyDescent="0.25">
      <c r="A10" s="67" t="s">
        <v>237</v>
      </c>
      <c r="B10" s="67" t="s">
        <v>759</v>
      </c>
      <c r="C10" s="68"/>
      <c r="D10" s="68"/>
      <c r="E10" s="68"/>
      <c r="F10" s="68"/>
      <c r="G10" s="69"/>
    </row>
    <row r="11" spans="1:7" ht="15" customHeight="1" x14ac:dyDescent="0.25">
      <c r="A11" s="79"/>
      <c r="B11" s="80" t="s">
        <v>762</v>
      </c>
      <c r="C11" s="79" t="s">
        <v>276</v>
      </c>
      <c r="D11" s="79"/>
      <c r="E11" s="79"/>
      <c r="F11" s="82" t="s">
        <v>763</v>
      </c>
      <c r="G11" s="82"/>
    </row>
    <row r="12" spans="1:7" x14ac:dyDescent="0.25">
      <c r="A12" s="70" t="s">
        <v>764</v>
      </c>
      <c r="B12" s="70" t="s">
        <v>765</v>
      </c>
      <c r="C12" s="158">
        <f>'A. HTT General'!C53</f>
        <v>18920.697723029989</v>
      </c>
      <c r="D12" s="76"/>
      <c r="F12" s="92">
        <f>IF($C$15=0,"",IF(C12="[for completion]","",C12/$C$15))</f>
        <v>1</v>
      </c>
    </row>
    <row r="13" spans="1:7" x14ac:dyDescent="0.25">
      <c r="A13" s="70" t="s">
        <v>766</v>
      </c>
      <c r="B13" s="70" t="s">
        <v>767</v>
      </c>
      <c r="C13" s="158">
        <v>0</v>
      </c>
      <c r="D13" s="76"/>
      <c r="F13" s="92">
        <f>IF($C$15=0,"",IF(C13="[for completion]","",C13/$C$15))</f>
        <v>0</v>
      </c>
    </row>
    <row r="14" spans="1:7" x14ac:dyDescent="0.25">
      <c r="A14" s="70" t="s">
        <v>768</v>
      </c>
      <c r="B14" s="70" t="s">
        <v>314</v>
      </c>
      <c r="C14" s="158">
        <v>0</v>
      </c>
      <c r="D14" s="76"/>
      <c r="F14" s="92">
        <f>IF($C$15=0,"",IF(C14="[for completion]","",C14/$C$15))</f>
        <v>0</v>
      </c>
    </row>
    <row r="15" spans="1:7" x14ac:dyDescent="0.25">
      <c r="A15" s="70" t="s">
        <v>769</v>
      </c>
      <c r="B15" s="134" t="s">
        <v>316</v>
      </c>
      <c r="C15" s="110">
        <f>SUM(C12:C14)</f>
        <v>18920.697723029989</v>
      </c>
      <c r="F15" s="135">
        <f>SUM(F12:F14)</f>
        <v>1</v>
      </c>
    </row>
    <row r="16" spans="1:7" outlineLevel="1" x14ac:dyDescent="0.25">
      <c r="A16" s="70" t="s">
        <v>770</v>
      </c>
      <c r="B16" s="136" t="s">
        <v>771</v>
      </c>
      <c r="C16" s="158"/>
      <c r="D16" s="76"/>
      <c r="E16" s="76"/>
      <c r="F16" s="229">
        <f t="shared" ref="F16:F26" si="0">IF($C$15=0,"",IF(C16="[for completion]","",C16/$C$15))</f>
        <v>0</v>
      </c>
    </row>
    <row r="17" spans="1:7" outlineLevel="1" x14ac:dyDescent="0.25">
      <c r="A17" s="70" t="s">
        <v>772</v>
      </c>
      <c r="B17" s="136" t="s">
        <v>773</v>
      </c>
      <c r="C17" s="158"/>
      <c r="D17" s="76"/>
      <c r="E17" s="76" t="s">
        <v>774</v>
      </c>
      <c r="F17" s="229">
        <f t="shared" si="0"/>
        <v>0</v>
      </c>
    </row>
    <row r="18" spans="1:7" outlineLevel="1" x14ac:dyDescent="0.25">
      <c r="A18" s="70" t="s">
        <v>775</v>
      </c>
      <c r="B18" s="97" t="s">
        <v>318</v>
      </c>
      <c r="C18" s="158"/>
      <c r="D18" s="76"/>
      <c r="E18" s="76"/>
      <c r="F18" s="229">
        <f t="shared" si="0"/>
        <v>0</v>
      </c>
    </row>
    <row r="19" spans="1:7" outlineLevel="1" x14ac:dyDescent="0.25">
      <c r="A19" s="70" t="s">
        <v>776</v>
      </c>
      <c r="B19" s="97" t="s">
        <v>318</v>
      </c>
      <c r="C19" s="158"/>
      <c r="D19" s="76"/>
      <c r="E19" s="76"/>
      <c r="F19" s="229">
        <f t="shared" si="0"/>
        <v>0</v>
      </c>
    </row>
    <row r="20" spans="1:7" outlineLevel="1" x14ac:dyDescent="0.25">
      <c r="A20" s="70" t="s">
        <v>777</v>
      </c>
      <c r="B20" s="97" t="s">
        <v>318</v>
      </c>
      <c r="C20" s="158"/>
      <c r="D20" s="76"/>
      <c r="E20" s="76"/>
      <c r="F20" s="229">
        <f t="shared" si="0"/>
        <v>0</v>
      </c>
    </row>
    <row r="21" spans="1:7" outlineLevel="1" x14ac:dyDescent="0.25">
      <c r="A21" s="70" t="s">
        <v>778</v>
      </c>
      <c r="B21" s="97" t="s">
        <v>318</v>
      </c>
      <c r="C21" s="158"/>
      <c r="D21" s="76"/>
      <c r="E21" s="76"/>
      <c r="F21" s="229">
        <f t="shared" si="0"/>
        <v>0</v>
      </c>
    </row>
    <row r="22" spans="1:7" outlineLevel="1" x14ac:dyDescent="0.25">
      <c r="A22" s="70" t="s">
        <v>779</v>
      </c>
      <c r="B22" s="97" t="s">
        <v>318</v>
      </c>
      <c r="C22" s="158"/>
      <c r="D22" s="76"/>
      <c r="E22" s="76"/>
      <c r="F22" s="229">
        <f t="shared" si="0"/>
        <v>0</v>
      </c>
    </row>
    <row r="23" spans="1:7" outlineLevel="1" x14ac:dyDescent="0.25">
      <c r="A23" s="70" t="s">
        <v>780</v>
      </c>
      <c r="B23" s="97" t="s">
        <v>318</v>
      </c>
      <c r="C23" s="158"/>
      <c r="D23" s="76"/>
      <c r="E23" s="76"/>
      <c r="F23" s="229">
        <f t="shared" si="0"/>
        <v>0</v>
      </c>
    </row>
    <row r="24" spans="1:7" outlineLevel="1" x14ac:dyDescent="0.25">
      <c r="A24" s="70" t="s">
        <v>781</v>
      </c>
      <c r="B24" s="97" t="s">
        <v>318</v>
      </c>
      <c r="C24" s="158"/>
      <c r="D24" s="76"/>
      <c r="E24" s="76"/>
      <c r="F24" s="229">
        <f t="shared" si="0"/>
        <v>0</v>
      </c>
    </row>
    <row r="25" spans="1:7" outlineLevel="1" x14ac:dyDescent="0.25">
      <c r="A25" s="70" t="s">
        <v>782</v>
      </c>
      <c r="B25" s="97" t="s">
        <v>318</v>
      </c>
      <c r="C25" s="158"/>
      <c r="D25" s="76"/>
      <c r="E25" s="76"/>
      <c r="F25" s="229">
        <f t="shared" si="0"/>
        <v>0</v>
      </c>
    </row>
    <row r="26" spans="1:7" outlineLevel="1" x14ac:dyDescent="0.25">
      <c r="A26" s="70" t="s">
        <v>783</v>
      </c>
      <c r="B26" s="97" t="s">
        <v>318</v>
      </c>
      <c r="C26" s="195"/>
      <c r="D26" s="230"/>
      <c r="E26" s="230"/>
      <c r="F26" s="229">
        <f t="shared" si="0"/>
        <v>0</v>
      </c>
    </row>
    <row r="27" spans="1:7" ht="15" customHeight="1" x14ac:dyDescent="0.25">
      <c r="A27" s="79"/>
      <c r="B27" s="80" t="s">
        <v>784</v>
      </c>
      <c r="C27" s="79" t="s">
        <v>785</v>
      </c>
      <c r="D27" s="79" t="s">
        <v>786</v>
      </c>
      <c r="E27" s="81"/>
      <c r="F27" s="79" t="s">
        <v>787</v>
      </c>
      <c r="G27" s="82"/>
    </row>
    <row r="28" spans="1:7" x14ac:dyDescent="0.25">
      <c r="A28" s="70" t="s">
        <v>788</v>
      </c>
      <c r="B28" s="70" t="s">
        <v>789</v>
      </c>
      <c r="C28" s="204">
        <v>8144</v>
      </c>
      <c r="D28" s="204">
        <v>0</v>
      </c>
      <c r="E28" s="76"/>
      <c r="F28" s="197">
        <f>IF(AND(C28="[For completion]",D28="[For completion]"),"[For completion]",SUM(C28:D28))</f>
        <v>8144</v>
      </c>
    </row>
    <row r="29" spans="1:7" outlineLevel="1" x14ac:dyDescent="0.25">
      <c r="A29" s="70" t="s">
        <v>790</v>
      </c>
      <c r="B29" s="72" t="s">
        <v>791</v>
      </c>
      <c r="C29" s="204">
        <v>7203</v>
      </c>
      <c r="D29" s="204">
        <v>0</v>
      </c>
      <c r="E29" s="76"/>
      <c r="F29" s="204"/>
    </row>
    <row r="30" spans="1:7" outlineLevel="1" x14ac:dyDescent="0.25">
      <c r="A30" s="70" t="s">
        <v>792</v>
      </c>
      <c r="B30" s="72" t="s">
        <v>793</v>
      </c>
      <c r="C30" s="204"/>
      <c r="D30" s="204"/>
      <c r="E30" s="76"/>
      <c r="F30" s="204"/>
    </row>
    <row r="31" spans="1:7" outlineLevel="1" x14ac:dyDescent="0.25">
      <c r="A31" s="70" t="s">
        <v>794</v>
      </c>
      <c r="B31" s="72"/>
      <c r="C31" s="76"/>
      <c r="D31" s="76"/>
      <c r="E31" s="76"/>
      <c r="F31" s="76"/>
    </row>
    <row r="32" spans="1:7" outlineLevel="1" x14ac:dyDescent="0.25">
      <c r="A32" s="70" t="s">
        <v>795</v>
      </c>
      <c r="B32" s="72"/>
      <c r="C32" s="76"/>
      <c r="D32" s="76"/>
      <c r="E32" s="76"/>
      <c r="F32" s="76"/>
    </row>
    <row r="33" spans="1:7" outlineLevel="1" x14ac:dyDescent="0.25">
      <c r="A33" s="70" t="s">
        <v>796</v>
      </c>
      <c r="B33" s="72"/>
      <c r="C33" s="76"/>
      <c r="D33" s="76"/>
      <c r="E33" s="76"/>
      <c r="F33" s="76"/>
    </row>
    <row r="34" spans="1:7" outlineLevel="1" x14ac:dyDescent="0.25">
      <c r="A34" s="70" t="s">
        <v>797</v>
      </c>
      <c r="B34" s="72"/>
      <c r="C34" s="76"/>
      <c r="D34" s="76"/>
      <c r="E34" s="76"/>
      <c r="F34" s="76"/>
    </row>
    <row r="35" spans="1:7" ht="15" customHeight="1" x14ac:dyDescent="0.25">
      <c r="A35" s="79"/>
      <c r="B35" s="80" t="s">
        <v>798</v>
      </c>
      <c r="C35" s="79" t="s">
        <v>799</v>
      </c>
      <c r="D35" s="79" t="s">
        <v>800</v>
      </c>
      <c r="E35" s="81"/>
      <c r="F35" s="82" t="s">
        <v>763</v>
      </c>
      <c r="G35" s="82"/>
    </row>
    <row r="36" spans="1:7" x14ac:dyDescent="0.25">
      <c r="A36" s="70" t="s">
        <v>801</v>
      </c>
      <c r="B36" s="70" t="s">
        <v>802</v>
      </c>
      <c r="C36" s="146">
        <v>8.4085345703901557E-3</v>
      </c>
      <c r="D36" s="146">
        <v>0</v>
      </c>
      <c r="E36" s="231"/>
      <c r="F36" s="146">
        <f>C36</f>
        <v>8.4085345703901557E-3</v>
      </c>
    </row>
    <row r="37" spans="1:7" outlineLevel="1" x14ac:dyDescent="0.25">
      <c r="A37" s="70" t="s">
        <v>803</v>
      </c>
      <c r="B37" s="76" t="s">
        <v>804</v>
      </c>
      <c r="C37" s="146"/>
      <c r="D37" s="146"/>
      <c r="E37" s="231"/>
      <c r="F37" s="146"/>
    </row>
    <row r="38" spans="1:7" outlineLevel="1" x14ac:dyDescent="0.25">
      <c r="A38" s="70" t="s">
        <v>805</v>
      </c>
      <c r="B38" s="76"/>
      <c r="C38" s="146"/>
      <c r="D38" s="146"/>
      <c r="E38" s="231"/>
      <c r="F38" s="146"/>
    </row>
    <row r="39" spans="1:7" outlineLevel="1" x14ac:dyDescent="0.25">
      <c r="A39" s="70" t="s">
        <v>806</v>
      </c>
      <c r="B39" s="76"/>
      <c r="C39" s="146"/>
      <c r="D39" s="146"/>
      <c r="E39" s="231"/>
      <c r="F39" s="146"/>
    </row>
    <row r="40" spans="1:7" outlineLevel="1" x14ac:dyDescent="0.25">
      <c r="A40" s="70" t="s">
        <v>807</v>
      </c>
      <c r="B40" s="76"/>
      <c r="C40" s="146"/>
      <c r="D40" s="146"/>
      <c r="E40" s="231"/>
      <c r="F40" s="146"/>
    </row>
    <row r="41" spans="1:7" outlineLevel="1" x14ac:dyDescent="0.25">
      <c r="A41" s="70" t="s">
        <v>808</v>
      </c>
      <c r="B41" s="76"/>
      <c r="C41" s="146"/>
      <c r="D41" s="146"/>
      <c r="E41" s="231"/>
      <c r="F41" s="146"/>
    </row>
    <row r="42" spans="1:7" outlineLevel="1" x14ac:dyDescent="0.25">
      <c r="A42" s="70" t="s">
        <v>809</v>
      </c>
      <c r="B42" s="76"/>
      <c r="C42" s="146"/>
      <c r="D42" s="146"/>
      <c r="E42" s="231"/>
      <c r="F42" s="146"/>
    </row>
    <row r="43" spans="1:7" ht="15" customHeight="1" x14ac:dyDescent="0.25">
      <c r="A43" s="79"/>
      <c r="B43" s="80" t="s">
        <v>810</v>
      </c>
      <c r="C43" s="79" t="s">
        <v>799</v>
      </c>
      <c r="D43" s="79" t="s">
        <v>800</v>
      </c>
      <c r="E43" s="81"/>
      <c r="F43" s="82" t="s">
        <v>763</v>
      </c>
      <c r="G43" s="82"/>
    </row>
    <row r="44" spans="1:7" x14ac:dyDescent="0.25">
      <c r="A44" s="142" t="s">
        <v>811</v>
      </c>
      <c r="B44" s="143" t="s">
        <v>812</v>
      </c>
      <c r="C44" s="144">
        <f>SUM(C45:C71)</f>
        <v>0</v>
      </c>
      <c r="D44" s="144">
        <f>SUM(D45:D71)</f>
        <v>0</v>
      </c>
      <c r="E44" s="144"/>
      <c r="F44" s="144">
        <f>SUM(F45:F71)</f>
        <v>0</v>
      </c>
      <c r="G44" s="57"/>
    </row>
    <row r="45" spans="1:7" x14ac:dyDescent="0.25">
      <c r="A45" s="70" t="s">
        <v>813</v>
      </c>
      <c r="B45" s="70" t="s">
        <v>814</v>
      </c>
      <c r="C45" s="146"/>
      <c r="D45" s="146"/>
      <c r="E45" s="146"/>
      <c r="F45" s="146"/>
      <c r="G45" s="57"/>
    </row>
    <row r="46" spans="1:7" x14ac:dyDescent="0.25">
      <c r="A46" s="70" t="s">
        <v>815</v>
      </c>
      <c r="B46" s="70" t="s">
        <v>816</v>
      </c>
      <c r="C46" s="146"/>
      <c r="D46" s="146"/>
      <c r="E46" s="146"/>
      <c r="F46" s="146"/>
      <c r="G46" s="57"/>
    </row>
    <row r="47" spans="1:7" x14ac:dyDescent="0.25">
      <c r="A47" s="70" t="s">
        <v>817</v>
      </c>
      <c r="B47" s="70" t="s">
        <v>818</v>
      </c>
      <c r="C47" s="146"/>
      <c r="D47" s="146"/>
      <c r="E47" s="146"/>
      <c r="F47" s="146"/>
      <c r="G47" s="57"/>
    </row>
    <row r="48" spans="1:7" x14ac:dyDescent="0.25">
      <c r="A48" s="70" t="s">
        <v>819</v>
      </c>
      <c r="B48" s="70" t="s">
        <v>820</v>
      </c>
      <c r="C48" s="146"/>
      <c r="D48" s="146"/>
      <c r="E48" s="146"/>
      <c r="F48" s="146"/>
      <c r="G48" s="57"/>
    </row>
    <row r="49" spans="1:7" x14ac:dyDescent="0.25">
      <c r="A49" s="70" t="s">
        <v>821</v>
      </c>
      <c r="B49" s="70" t="s">
        <v>822</v>
      </c>
      <c r="C49" s="146"/>
      <c r="D49" s="146"/>
      <c r="E49" s="146"/>
      <c r="F49" s="146"/>
      <c r="G49" s="57"/>
    </row>
    <row r="50" spans="1:7" x14ac:dyDescent="0.25">
      <c r="A50" s="70" t="s">
        <v>823</v>
      </c>
      <c r="B50" s="70" t="s">
        <v>824</v>
      </c>
      <c r="C50" s="146"/>
      <c r="D50" s="146"/>
      <c r="E50" s="146"/>
      <c r="F50" s="146"/>
      <c r="G50" s="57"/>
    </row>
    <row r="51" spans="1:7" x14ac:dyDescent="0.25">
      <c r="A51" s="70" t="s">
        <v>825</v>
      </c>
      <c r="B51" s="70" t="s">
        <v>826</v>
      </c>
      <c r="C51" s="146"/>
      <c r="D51" s="146"/>
      <c r="E51" s="146"/>
      <c r="F51" s="146"/>
      <c r="G51" s="57"/>
    </row>
    <row r="52" spans="1:7" x14ac:dyDescent="0.25">
      <c r="A52" s="70" t="s">
        <v>827</v>
      </c>
      <c r="B52" s="70" t="s">
        <v>828</v>
      </c>
      <c r="C52" s="146"/>
      <c r="D52" s="146"/>
      <c r="E52" s="146"/>
      <c r="F52" s="146"/>
      <c r="G52" s="57"/>
    </row>
    <row r="53" spans="1:7" x14ac:dyDescent="0.25">
      <c r="A53" s="70" t="s">
        <v>829</v>
      </c>
      <c r="B53" s="70" t="s">
        <v>830</v>
      </c>
      <c r="C53" s="146"/>
      <c r="D53" s="146"/>
      <c r="E53" s="146"/>
      <c r="F53" s="146"/>
      <c r="G53" s="57"/>
    </row>
    <row r="54" spans="1:7" x14ac:dyDescent="0.25">
      <c r="A54" s="70" t="s">
        <v>831</v>
      </c>
      <c r="B54" s="70" t="s">
        <v>832</v>
      </c>
      <c r="C54" s="146"/>
      <c r="D54" s="146"/>
      <c r="E54" s="146"/>
      <c r="F54" s="146"/>
      <c r="G54" s="57"/>
    </row>
    <row r="55" spans="1:7" x14ac:dyDescent="0.25">
      <c r="A55" s="70" t="s">
        <v>833</v>
      </c>
      <c r="B55" s="70" t="s">
        <v>834</v>
      </c>
      <c r="C55" s="146"/>
      <c r="D55" s="146"/>
      <c r="E55" s="146"/>
      <c r="F55" s="146"/>
      <c r="G55" s="57"/>
    </row>
    <row r="56" spans="1:7" x14ac:dyDescent="0.25">
      <c r="A56" s="70" t="s">
        <v>835</v>
      </c>
      <c r="B56" s="70" t="s">
        <v>836</v>
      </c>
      <c r="C56" s="146"/>
      <c r="D56" s="146"/>
      <c r="E56" s="146"/>
      <c r="F56" s="146"/>
      <c r="G56" s="57"/>
    </row>
    <row r="57" spans="1:7" x14ac:dyDescent="0.25">
      <c r="A57" s="70" t="s">
        <v>837</v>
      </c>
      <c r="B57" s="70" t="s">
        <v>838</v>
      </c>
      <c r="C57" s="146"/>
      <c r="D57" s="146"/>
      <c r="E57" s="146"/>
      <c r="F57" s="146"/>
      <c r="G57" s="57"/>
    </row>
    <row r="58" spans="1:7" x14ac:dyDescent="0.25">
      <c r="A58" s="70" t="s">
        <v>839</v>
      </c>
      <c r="B58" s="70" t="s">
        <v>840</v>
      </c>
      <c r="C58" s="146"/>
      <c r="D58" s="146"/>
      <c r="E58" s="146"/>
      <c r="F58" s="146"/>
      <c r="G58" s="57"/>
    </row>
    <row r="59" spans="1:7" x14ac:dyDescent="0.25">
      <c r="A59" s="70" t="s">
        <v>841</v>
      </c>
      <c r="B59" s="70" t="s">
        <v>842</v>
      </c>
      <c r="C59" s="146"/>
      <c r="D59" s="146"/>
      <c r="E59" s="146"/>
      <c r="F59" s="146"/>
      <c r="G59" s="57"/>
    </row>
    <row r="60" spans="1:7" x14ac:dyDescent="0.25">
      <c r="A60" s="70" t="s">
        <v>843</v>
      </c>
      <c r="B60" s="70" t="s">
        <v>844</v>
      </c>
      <c r="C60" s="146"/>
      <c r="D60" s="146"/>
      <c r="E60" s="146"/>
      <c r="F60" s="146"/>
      <c r="G60" s="57"/>
    </row>
    <row r="61" spans="1:7" x14ac:dyDescent="0.25">
      <c r="A61" s="70" t="s">
        <v>845</v>
      </c>
      <c r="B61" s="70" t="s">
        <v>846</v>
      </c>
      <c r="C61" s="146"/>
      <c r="D61" s="146"/>
      <c r="E61" s="146"/>
      <c r="F61" s="146"/>
      <c r="G61" s="57"/>
    </row>
    <row r="62" spans="1:7" x14ac:dyDescent="0.25">
      <c r="A62" s="70" t="s">
        <v>847</v>
      </c>
      <c r="B62" s="70" t="s">
        <v>848</v>
      </c>
      <c r="C62" s="146"/>
      <c r="D62" s="146"/>
      <c r="E62" s="146"/>
      <c r="F62" s="146"/>
      <c r="G62" s="57"/>
    </row>
    <row r="63" spans="1:7" x14ac:dyDescent="0.25">
      <c r="A63" s="70" t="s">
        <v>849</v>
      </c>
      <c r="B63" s="70" t="s">
        <v>850</v>
      </c>
      <c r="C63" s="146"/>
      <c r="D63" s="146"/>
      <c r="E63" s="146"/>
      <c r="F63" s="146"/>
      <c r="G63" s="57"/>
    </row>
    <row r="64" spans="1:7" x14ac:dyDescent="0.25">
      <c r="A64" s="70" t="s">
        <v>851</v>
      </c>
      <c r="B64" s="70" t="s">
        <v>852</v>
      </c>
      <c r="C64" s="146"/>
      <c r="D64" s="146"/>
      <c r="E64" s="146"/>
      <c r="F64" s="146"/>
      <c r="G64" s="57"/>
    </row>
    <row r="65" spans="1:7" x14ac:dyDescent="0.25">
      <c r="A65" s="70" t="s">
        <v>853</v>
      </c>
      <c r="B65" s="70" t="s">
        <v>854</v>
      </c>
      <c r="C65" s="146"/>
      <c r="D65" s="146"/>
      <c r="E65" s="146"/>
      <c r="F65" s="146"/>
      <c r="G65" s="57"/>
    </row>
    <row r="66" spans="1:7" x14ac:dyDescent="0.25">
      <c r="A66" s="70" t="s">
        <v>855</v>
      </c>
      <c r="B66" s="70" t="s">
        <v>856</v>
      </c>
      <c r="C66" s="146"/>
      <c r="D66" s="146"/>
      <c r="E66" s="146"/>
      <c r="F66" s="146"/>
      <c r="G66" s="57"/>
    </row>
    <row r="67" spans="1:7" x14ac:dyDescent="0.25">
      <c r="A67" s="70" t="s">
        <v>857</v>
      </c>
      <c r="B67" s="70" t="s">
        <v>858</v>
      </c>
      <c r="C67" s="146"/>
      <c r="D67" s="146"/>
      <c r="E67" s="146"/>
      <c r="F67" s="146"/>
      <c r="G67" s="57"/>
    </row>
    <row r="68" spans="1:7" x14ac:dyDescent="0.25">
      <c r="A68" s="70" t="s">
        <v>859</v>
      </c>
      <c r="B68" s="70" t="s">
        <v>860</v>
      </c>
      <c r="C68" s="146"/>
      <c r="D68" s="146"/>
      <c r="E68" s="146"/>
      <c r="F68" s="146"/>
      <c r="G68" s="57"/>
    </row>
    <row r="69" spans="1:7" x14ac:dyDescent="0.25">
      <c r="A69" s="70" t="s">
        <v>861</v>
      </c>
      <c r="B69" s="70" t="s">
        <v>862</v>
      </c>
      <c r="C69" s="146"/>
      <c r="D69" s="146"/>
      <c r="E69" s="146"/>
      <c r="F69" s="146"/>
      <c r="G69" s="57"/>
    </row>
    <row r="70" spans="1:7" x14ac:dyDescent="0.25">
      <c r="A70" s="70" t="s">
        <v>863</v>
      </c>
      <c r="B70" s="70" t="s">
        <v>864</v>
      </c>
      <c r="C70" s="146"/>
      <c r="D70" s="146"/>
      <c r="E70" s="146"/>
      <c r="F70" s="146"/>
      <c r="G70" s="57"/>
    </row>
    <row r="71" spans="1:7" x14ac:dyDescent="0.25">
      <c r="A71" s="70" t="s">
        <v>865</v>
      </c>
      <c r="B71" s="70" t="s">
        <v>866</v>
      </c>
      <c r="C71" s="146"/>
      <c r="D71" s="146"/>
      <c r="E71" s="146"/>
      <c r="F71" s="146"/>
      <c r="G71" s="57"/>
    </row>
    <row r="72" spans="1:7" x14ac:dyDescent="0.25">
      <c r="A72" s="142" t="s">
        <v>867</v>
      </c>
      <c r="B72" s="143" t="s">
        <v>516</v>
      </c>
      <c r="C72" s="144">
        <f>SUM(C73:C75)</f>
        <v>1</v>
      </c>
      <c r="D72" s="144">
        <f>SUM(D73:D75)</f>
        <v>0</v>
      </c>
      <c r="E72" s="144"/>
      <c r="F72" s="144">
        <f>SUM(F73:F75)</f>
        <v>1</v>
      </c>
      <c r="G72" s="57"/>
    </row>
    <row r="73" spans="1:7" x14ac:dyDescent="0.25">
      <c r="A73" s="70" t="s">
        <v>868</v>
      </c>
      <c r="B73" s="70" t="s">
        <v>869</v>
      </c>
      <c r="C73" s="146"/>
      <c r="D73" s="146"/>
      <c r="E73" s="146"/>
      <c r="F73" s="146"/>
      <c r="G73" s="57"/>
    </row>
    <row r="74" spans="1:7" x14ac:dyDescent="0.25">
      <c r="A74" s="70" t="s">
        <v>870</v>
      </c>
      <c r="B74" s="70" t="s">
        <v>871</v>
      </c>
      <c r="C74" s="146"/>
      <c r="D74" s="146"/>
      <c r="E74" s="146"/>
      <c r="F74" s="146"/>
      <c r="G74" s="57"/>
    </row>
    <row r="75" spans="1:7" x14ac:dyDescent="0.25">
      <c r="A75" s="70" t="s">
        <v>872</v>
      </c>
      <c r="B75" s="70" t="s">
        <v>163</v>
      </c>
      <c r="C75" s="146">
        <v>1</v>
      </c>
      <c r="D75" s="146">
        <v>0</v>
      </c>
      <c r="E75" s="146"/>
      <c r="F75" s="146">
        <f>C75</f>
        <v>1</v>
      </c>
      <c r="G75" s="57"/>
    </row>
    <row r="76" spans="1:7" x14ac:dyDescent="0.25">
      <c r="A76" s="142" t="s">
        <v>873</v>
      </c>
      <c r="B76" s="143" t="s">
        <v>314</v>
      </c>
      <c r="C76" s="144">
        <f>SUM(C77:C87)</f>
        <v>0</v>
      </c>
      <c r="D76" s="144">
        <f>SUM(D77:D87)</f>
        <v>0</v>
      </c>
      <c r="E76" s="144"/>
      <c r="F76" s="144">
        <f>SUM(F77:F87)</f>
        <v>0</v>
      </c>
      <c r="G76" s="57"/>
    </row>
    <row r="77" spans="1:7" x14ac:dyDescent="0.25">
      <c r="A77" s="70" t="s">
        <v>874</v>
      </c>
      <c r="B77" s="83" t="s">
        <v>518</v>
      </c>
      <c r="C77" s="146"/>
      <c r="D77" s="146"/>
      <c r="E77" s="146"/>
      <c r="F77" s="146"/>
      <c r="G77" s="57"/>
    </row>
    <row r="78" spans="1:7" x14ac:dyDescent="0.25">
      <c r="A78" s="70" t="s">
        <v>875</v>
      </c>
      <c r="B78" s="70" t="s">
        <v>520</v>
      </c>
      <c r="C78" s="146"/>
      <c r="D78" s="146"/>
      <c r="E78" s="146"/>
      <c r="F78" s="146"/>
      <c r="G78" s="57"/>
    </row>
    <row r="79" spans="1:7" x14ac:dyDescent="0.25">
      <c r="A79" s="70" t="s">
        <v>876</v>
      </c>
      <c r="B79" s="83" t="s">
        <v>522</v>
      </c>
      <c r="C79" s="146"/>
      <c r="D79" s="146"/>
      <c r="E79" s="146"/>
      <c r="F79" s="146"/>
      <c r="G79" s="57"/>
    </row>
    <row r="80" spans="1:7" x14ac:dyDescent="0.25">
      <c r="A80" s="70" t="s">
        <v>877</v>
      </c>
      <c r="B80" s="83" t="s">
        <v>524</v>
      </c>
      <c r="C80" s="146"/>
      <c r="D80" s="146"/>
      <c r="E80" s="146"/>
      <c r="F80" s="146"/>
      <c r="G80" s="57"/>
    </row>
    <row r="81" spans="1:7" x14ac:dyDescent="0.25">
      <c r="A81" s="70" t="s">
        <v>878</v>
      </c>
      <c r="B81" s="83" t="s">
        <v>526</v>
      </c>
      <c r="C81" s="146"/>
      <c r="D81" s="146"/>
      <c r="E81" s="146"/>
      <c r="F81" s="146"/>
      <c r="G81" s="57"/>
    </row>
    <row r="82" spans="1:7" x14ac:dyDescent="0.25">
      <c r="A82" s="70" t="s">
        <v>879</v>
      </c>
      <c r="B82" s="83" t="s">
        <v>528</v>
      </c>
      <c r="C82" s="146"/>
      <c r="D82" s="146"/>
      <c r="E82" s="146"/>
      <c r="F82" s="146"/>
      <c r="G82" s="57"/>
    </row>
    <row r="83" spans="1:7" x14ac:dyDescent="0.25">
      <c r="A83" s="70" t="s">
        <v>880</v>
      </c>
      <c r="B83" s="83" t="s">
        <v>530</v>
      </c>
      <c r="C83" s="146"/>
      <c r="D83" s="146"/>
      <c r="E83" s="146"/>
      <c r="F83" s="146"/>
      <c r="G83" s="57"/>
    </row>
    <row r="84" spans="1:7" x14ac:dyDescent="0.25">
      <c r="A84" s="70" t="s">
        <v>881</v>
      </c>
      <c r="B84" s="83" t="s">
        <v>532</v>
      </c>
      <c r="C84" s="146"/>
      <c r="D84" s="146"/>
      <c r="E84" s="146"/>
      <c r="F84" s="146"/>
      <c r="G84" s="57"/>
    </row>
    <row r="85" spans="1:7" x14ac:dyDescent="0.25">
      <c r="A85" s="70" t="s">
        <v>882</v>
      </c>
      <c r="B85" s="83" t="s">
        <v>534</v>
      </c>
      <c r="C85" s="146"/>
      <c r="D85" s="146"/>
      <c r="E85" s="146"/>
      <c r="F85" s="146"/>
      <c r="G85" s="57"/>
    </row>
    <row r="86" spans="1:7" x14ac:dyDescent="0.25">
      <c r="A86" s="70" t="s">
        <v>883</v>
      </c>
      <c r="B86" s="83" t="s">
        <v>536</v>
      </c>
      <c r="C86" s="146"/>
      <c r="D86" s="146"/>
      <c r="E86" s="146"/>
      <c r="F86" s="146"/>
      <c r="G86" s="57"/>
    </row>
    <row r="87" spans="1:7" x14ac:dyDescent="0.25">
      <c r="A87" s="70" t="s">
        <v>884</v>
      </c>
      <c r="B87" s="83" t="s">
        <v>314</v>
      </c>
      <c r="C87" s="146"/>
      <c r="D87" s="146"/>
      <c r="E87" s="146"/>
      <c r="F87" s="146"/>
      <c r="G87" s="57"/>
    </row>
    <row r="88" spans="1:7" outlineLevel="1" x14ac:dyDescent="0.25">
      <c r="A88" s="70" t="s">
        <v>885</v>
      </c>
      <c r="B88" s="193" t="s">
        <v>318</v>
      </c>
      <c r="C88" s="146"/>
      <c r="D88" s="146"/>
      <c r="E88" s="146"/>
      <c r="F88" s="146"/>
      <c r="G88" s="57"/>
    </row>
    <row r="89" spans="1:7" outlineLevel="1" x14ac:dyDescent="0.25">
      <c r="A89" s="70" t="s">
        <v>886</v>
      </c>
      <c r="B89" s="193" t="s">
        <v>318</v>
      </c>
      <c r="C89" s="146"/>
      <c r="D89" s="146"/>
      <c r="E89" s="146"/>
      <c r="F89" s="146"/>
      <c r="G89" s="57"/>
    </row>
    <row r="90" spans="1:7" outlineLevel="1" x14ac:dyDescent="0.25">
      <c r="A90" s="70" t="s">
        <v>887</v>
      </c>
      <c r="B90" s="193" t="s">
        <v>318</v>
      </c>
      <c r="C90" s="146"/>
      <c r="D90" s="146"/>
      <c r="E90" s="146"/>
      <c r="F90" s="146"/>
      <c r="G90" s="57"/>
    </row>
    <row r="91" spans="1:7" outlineLevel="1" x14ac:dyDescent="0.25">
      <c r="A91" s="70" t="s">
        <v>888</v>
      </c>
      <c r="B91" s="193" t="s">
        <v>318</v>
      </c>
      <c r="C91" s="146"/>
      <c r="D91" s="146"/>
      <c r="E91" s="146"/>
      <c r="F91" s="146"/>
      <c r="G91" s="57"/>
    </row>
    <row r="92" spans="1:7" outlineLevel="1" x14ac:dyDescent="0.25">
      <c r="A92" s="70" t="s">
        <v>889</v>
      </c>
      <c r="B92" s="193" t="s">
        <v>318</v>
      </c>
      <c r="C92" s="146"/>
      <c r="D92" s="146"/>
      <c r="E92" s="146"/>
      <c r="F92" s="146"/>
      <c r="G92" s="57"/>
    </row>
    <row r="93" spans="1:7" outlineLevel="1" x14ac:dyDescent="0.25">
      <c r="A93" s="70" t="s">
        <v>890</v>
      </c>
      <c r="B93" s="193" t="s">
        <v>318</v>
      </c>
      <c r="C93" s="146"/>
      <c r="D93" s="146"/>
      <c r="E93" s="146"/>
      <c r="F93" s="146"/>
      <c r="G93" s="57"/>
    </row>
    <row r="94" spans="1:7" outlineLevel="1" x14ac:dyDescent="0.25">
      <c r="A94" s="70" t="s">
        <v>891</v>
      </c>
      <c r="B94" s="193" t="s">
        <v>318</v>
      </c>
      <c r="C94" s="146"/>
      <c r="D94" s="146"/>
      <c r="E94" s="146"/>
      <c r="F94" s="146"/>
      <c r="G94" s="57"/>
    </row>
    <row r="95" spans="1:7" outlineLevel="1" x14ac:dyDescent="0.25">
      <c r="A95" s="70" t="s">
        <v>892</v>
      </c>
      <c r="B95" s="193" t="s">
        <v>318</v>
      </c>
      <c r="C95" s="146"/>
      <c r="D95" s="146"/>
      <c r="E95" s="146"/>
      <c r="F95" s="146"/>
      <c r="G95" s="57"/>
    </row>
    <row r="96" spans="1:7" outlineLevel="1" x14ac:dyDescent="0.25">
      <c r="A96" s="70" t="s">
        <v>893</v>
      </c>
      <c r="B96" s="193" t="s">
        <v>318</v>
      </c>
      <c r="C96" s="146"/>
      <c r="D96" s="146"/>
      <c r="E96" s="146"/>
      <c r="F96" s="146"/>
      <c r="G96" s="57"/>
    </row>
    <row r="97" spans="1:7" outlineLevel="1" x14ac:dyDescent="0.25">
      <c r="A97" s="70" t="s">
        <v>894</v>
      </c>
      <c r="B97" s="193" t="s">
        <v>318</v>
      </c>
      <c r="C97" s="146"/>
      <c r="D97" s="146"/>
      <c r="E97" s="146"/>
      <c r="F97" s="146"/>
      <c r="G97" s="57"/>
    </row>
    <row r="98" spans="1:7" ht="15" customHeight="1" x14ac:dyDescent="0.25">
      <c r="A98" s="79"/>
      <c r="B98" s="109" t="s">
        <v>895</v>
      </c>
      <c r="C98" s="79" t="s">
        <v>799</v>
      </c>
      <c r="D98" s="79" t="s">
        <v>800</v>
      </c>
      <c r="E98" s="81"/>
      <c r="F98" s="82" t="s">
        <v>763</v>
      </c>
      <c r="G98" s="82"/>
    </row>
    <row r="99" spans="1:7" x14ac:dyDescent="0.25">
      <c r="A99" s="142" t="s">
        <v>896</v>
      </c>
      <c r="B99" s="143" t="s">
        <v>897</v>
      </c>
      <c r="C99" s="144">
        <f>SUM(C100:C148)</f>
        <v>0.99999999999999623</v>
      </c>
      <c r="D99" s="144">
        <f>SUM(D100:D148)</f>
        <v>0</v>
      </c>
      <c r="E99" s="144"/>
      <c r="F99" s="144">
        <f>SUM(F100:F148)</f>
        <v>0.99999999999999623</v>
      </c>
      <c r="G99" s="57"/>
    </row>
    <row r="100" spans="1:7" x14ac:dyDescent="0.25">
      <c r="A100" s="70" t="s">
        <v>898</v>
      </c>
      <c r="B100" s="179" t="s">
        <v>899</v>
      </c>
      <c r="C100" s="146">
        <v>1.1942314746932869E-2</v>
      </c>
      <c r="D100" s="146">
        <v>0</v>
      </c>
      <c r="E100" s="146"/>
      <c r="F100" s="146">
        <f>+C100</f>
        <v>1.1942314746932869E-2</v>
      </c>
      <c r="G100" s="57"/>
    </row>
    <row r="101" spans="1:7" x14ac:dyDescent="0.25">
      <c r="A101" s="70" t="s">
        <v>900</v>
      </c>
      <c r="B101" s="179" t="s">
        <v>901</v>
      </c>
      <c r="C101" s="146">
        <v>2.0717184864323682E-2</v>
      </c>
      <c r="D101" s="146">
        <v>0</v>
      </c>
      <c r="E101" s="146"/>
      <c r="F101" s="146">
        <f>+C101</f>
        <v>2.0717184864323682E-2</v>
      </c>
      <c r="G101" s="57"/>
    </row>
    <row r="102" spans="1:7" x14ac:dyDescent="0.25">
      <c r="A102" s="70" t="s">
        <v>902</v>
      </c>
      <c r="B102" s="179" t="s">
        <v>903</v>
      </c>
      <c r="C102" s="146">
        <v>2.3096474881478023E-3</v>
      </c>
      <c r="D102" s="146">
        <v>0</v>
      </c>
      <c r="E102" s="146"/>
      <c r="F102" s="146">
        <f>+C102</f>
        <v>2.3096474881478023E-3</v>
      </c>
      <c r="G102" s="57"/>
    </row>
    <row r="103" spans="1:7" x14ac:dyDescent="0.25">
      <c r="A103" s="70" t="s">
        <v>904</v>
      </c>
      <c r="B103" s="179" t="s">
        <v>905</v>
      </c>
      <c r="C103" s="146">
        <v>9.3295584858448706E-5</v>
      </c>
      <c r="D103" s="146">
        <v>0</v>
      </c>
      <c r="E103" s="146"/>
      <c r="F103" s="146">
        <f t="shared" ref="F103:F115" si="1">+C103</f>
        <v>9.3295584858448706E-5</v>
      </c>
      <c r="G103" s="57"/>
    </row>
    <row r="104" spans="1:7" x14ac:dyDescent="0.25">
      <c r="A104" s="70" t="s">
        <v>906</v>
      </c>
      <c r="B104" s="179" t="s">
        <v>907</v>
      </c>
      <c r="C104" s="146">
        <v>1.0832944947401044E-3</v>
      </c>
      <c r="D104" s="146">
        <v>0</v>
      </c>
      <c r="E104" s="146"/>
      <c r="F104" s="146">
        <f t="shared" si="1"/>
        <v>1.0832944947401044E-3</v>
      </c>
      <c r="G104" s="57"/>
    </row>
    <row r="105" spans="1:7" x14ac:dyDescent="0.25">
      <c r="A105" s="70" t="s">
        <v>908</v>
      </c>
      <c r="B105" s="179" t="s">
        <v>909</v>
      </c>
      <c r="C105" s="146">
        <v>2.0248872721732086E-4</v>
      </c>
      <c r="D105" s="146">
        <v>0</v>
      </c>
      <c r="E105" s="146"/>
      <c r="F105" s="146">
        <f t="shared" si="1"/>
        <v>2.0248872721732086E-4</v>
      </c>
      <c r="G105" s="57"/>
    </row>
    <row r="106" spans="1:7" x14ac:dyDescent="0.25">
      <c r="A106" s="70" t="s">
        <v>910</v>
      </c>
      <c r="B106" s="179" t="s">
        <v>911</v>
      </c>
      <c r="C106" s="146">
        <v>6.8749955474247152E-4</v>
      </c>
      <c r="D106" s="146">
        <v>0</v>
      </c>
      <c r="E106" s="146"/>
      <c r="F106" s="146">
        <f t="shared" si="1"/>
        <v>6.8749955474247152E-4</v>
      </c>
      <c r="G106" s="57"/>
    </row>
    <row r="107" spans="1:7" x14ac:dyDescent="0.25">
      <c r="A107" s="70" t="s">
        <v>912</v>
      </c>
      <c r="B107" s="179" t="s">
        <v>913</v>
      </c>
      <c r="C107" s="146">
        <v>4.2373440905096246E-2</v>
      </c>
      <c r="D107" s="146">
        <v>0</v>
      </c>
      <c r="E107" s="146"/>
      <c r="F107" s="146">
        <f t="shared" si="1"/>
        <v>4.2373440905096246E-2</v>
      </c>
      <c r="G107" s="57"/>
    </row>
    <row r="108" spans="1:7" x14ac:dyDescent="0.25">
      <c r="A108" s="70" t="s">
        <v>914</v>
      </c>
      <c r="B108" s="179" t="s">
        <v>915</v>
      </c>
      <c r="C108" s="146">
        <v>0.89808359521631487</v>
      </c>
      <c r="D108" s="146">
        <v>0</v>
      </c>
      <c r="E108" s="146"/>
      <c r="F108" s="146">
        <f t="shared" si="1"/>
        <v>0.89808359521631487</v>
      </c>
      <c r="G108" s="57"/>
    </row>
    <row r="109" spans="1:7" x14ac:dyDescent="0.25">
      <c r="A109" s="70" t="s">
        <v>916</v>
      </c>
      <c r="B109" s="179" t="s">
        <v>917</v>
      </c>
      <c r="C109" s="146" t="s">
        <v>3086</v>
      </c>
      <c r="D109" s="146">
        <v>0</v>
      </c>
      <c r="E109" s="146"/>
      <c r="F109" s="146" t="str">
        <f t="shared" si="1"/>
        <v>0,0%</v>
      </c>
      <c r="G109" s="57"/>
    </row>
    <row r="110" spans="1:7" x14ac:dyDescent="0.25">
      <c r="A110" s="70" t="s">
        <v>918</v>
      </c>
      <c r="B110" s="179" t="s">
        <v>919</v>
      </c>
      <c r="C110" s="146">
        <v>1.3544081817240818E-3</v>
      </c>
      <c r="D110" s="146">
        <v>0</v>
      </c>
      <c r="E110" s="146"/>
      <c r="F110" s="146">
        <f t="shared" si="1"/>
        <v>1.3544081817240818E-3</v>
      </c>
      <c r="G110" s="57"/>
    </row>
    <row r="111" spans="1:7" x14ac:dyDescent="0.25">
      <c r="A111" s="70" t="s">
        <v>920</v>
      </c>
      <c r="B111" s="179" t="s">
        <v>921</v>
      </c>
      <c r="C111" s="146">
        <v>1.5266247483485705E-3</v>
      </c>
      <c r="D111" s="146">
        <v>0</v>
      </c>
      <c r="E111" s="146"/>
      <c r="F111" s="146">
        <f t="shared" si="1"/>
        <v>1.5266247483485705E-3</v>
      </c>
      <c r="G111" s="57"/>
    </row>
    <row r="112" spans="1:7" x14ac:dyDescent="0.25">
      <c r="A112" s="70" t="s">
        <v>922</v>
      </c>
      <c r="B112" s="179" t="s">
        <v>923</v>
      </c>
      <c r="C112" s="146">
        <v>2.5781981163741216E-3</v>
      </c>
      <c r="D112" s="146">
        <v>0</v>
      </c>
      <c r="E112" s="146"/>
      <c r="F112" s="146">
        <f t="shared" si="1"/>
        <v>2.5781981163741216E-3</v>
      </c>
      <c r="G112" s="57"/>
    </row>
    <row r="113" spans="1:7" x14ac:dyDescent="0.25">
      <c r="A113" s="70" t="s">
        <v>924</v>
      </c>
      <c r="B113" s="179" t="s">
        <v>925</v>
      </c>
      <c r="C113" s="146">
        <v>2.8777287115435489E-3</v>
      </c>
      <c r="D113" s="146">
        <v>0</v>
      </c>
      <c r="E113" s="146"/>
      <c r="F113" s="146">
        <f t="shared" si="1"/>
        <v>2.8777287115435489E-3</v>
      </c>
      <c r="G113" s="57"/>
    </row>
    <row r="114" spans="1:7" x14ac:dyDescent="0.25">
      <c r="A114" s="70" t="s">
        <v>926</v>
      </c>
      <c r="B114" s="179" t="s">
        <v>927</v>
      </c>
      <c r="C114" s="146">
        <v>1.1540662937827019E-2</v>
      </c>
      <c r="D114" s="146">
        <v>0</v>
      </c>
      <c r="E114" s="146"/>
      <c r="F114" s="146">
        <f t="shared" si="1"/>
        <v>1.1540662937827019E-2</v>
      </c>
      <c r="G114" s="57"/>
    </row>
    <row r="115" spans="1:7" x14ac:dyDescent="0.25">
      <c r="A115" s="70" t="s">
        <v>928</v>
      </c>
      <c r="B115" s="179" t="s">
        <v>929</v>
      </c>
      <c r="C115" s="146">
        <v>2.6296157218050169E-3</v>
      </c>
      <c r="D115" s="146">
        <v>0</v>
      </c>
      <c r="E115" s="146"/>
      <c r="F115" s="146">
        <f t="shared" si="1"/>
        <v>2.6296157218050169E-3</v>
      </c>
      <c r="G115" s="57"/>
    </row>
    <row r="116" spans="1:7" x14ac:dyDescent="0.25">
      <c r="A116" s="70" t="s">
        <v>930</v>
      </c>
      <c r="B116" s="179"/>
      <c r="C116" s="146"/>
      <c r="D116" s="146"/>
      <c r="E116" s="146"/>
      <c r="F116" s="146"/>
      <c r="G116" s="57"/>
    </row>
    <row r="117" spans="1:7" x14ac:dyDescent="0.25">
      <c r="A117" s="70" t="s">
        <v>932</v>
      </c>
      <c r="B117" s="179"/>
      <c r="C117" s="146"/>
      <c r="D117" s="146"/>
      <c r="E117" s="146"/>
      <c r="F117" s="146"/>
      <c r="G117" s="57"/>
    </row>
    <row r="118" spans="1:7" x14ac:dyDescent="0.25">
      <c r="A118" s="70" t="s">
        <v>933</v>
      </c>
      <c r="B118" s="179"/>
      <c r="C118" s="146"/>
      <c r="D118" s="146"/>
      <c r="E118" s="146"/>
      <c r="F118" s="146"/>
      <c r="G118" s="57"/>
    </row>
    <row r="119" spans="1:7" x14ac:dyDescent="0.25">
      <c r="A119" s="70" t="s">
        <v>934</v>
      </c>
      <c r="B119" s="179"/>
      <c r="C119" s="146"/>
      <c r="D119" s="146"/>
      <c r="E119" s="146"/>
      <c r="F119" s="146"/>
      <c r="G119" s="57"/>
    </row>
    <row r="120" spans="1:7" x14ac:dyDescent="0.25">
      <c r="A120" s="70" t="s">
        <v>935</v>
      </c>
      <c r="B120" s="179"/>
      <c r="C120" s="146"/>
      <c r="D120" s="146"/>
      <c r="E120" s="146"/>
      <c r="F120" s="146"/>
      <c r="G120" s="57"/>
    </row>
    <row r="121" spans="1:7" x14ac:dyDescent="0.25">
      <c r="A121" s="70" t="s">
        <v>936</v>
      </c>
      <c r="B121" s="179"/>
      <c r="C121" s="146"/>
      <c r="D121" s="146"/>
      <c r="E121" s="146"/>
      <c r="F121" s="146"/>
      <c r="G121" s="57"/>
    </row>
    <row r="122" spans="1:7" x14ac:dyDescent="0.25">
      <c r="A122" s="70" t="s">
        <v>937</v>
      </c>
      <c r="B122" s="179"/>
      <c r="C122" s="146"/>
      <c r="D122" s="146"/>
      <c r="E122" s="146"/>
      <c r="F122" s="146"/>
      <c r="G122" s="57"/>
    </row>
    <row r="123" spans="1:7" x14ac:dyDescent="0.25">
      <c r="A123" s="70" t="s">
        <v>938</v>
      </c>
      <c r="B123" s="179"/>
      <c r="C123" s="146"/>
      <c r="D123" s="146"/>
      <c r="E123" s="146"/>
      <c r="F123" s="146"/>
      <c r="G123" s="57"/>
    </row>
    <row r="124" spans="1:7" x14ac:dyDescent="0.25">
      <c r="A124" s="70" t="s">
        <v>939</v>
      </c>
      <c r="B124" s="179"/>
      <c r="C124" s="146"/>
      <c r="D124" s="146"/>
      <c r="E124" s="146"/>
      <c r="F124" s="146"/>
      <c r="G124" s="57"/>
    </row>
    <row r="125" spans="1:7" x14ac:dyDescent="0.25">
      <c r="A125" s="70" t="s">
        <v>940</v>
      </c>
      <c r="B125" s="179"/>
      <c r="C125" s="146"/>
      <c r="D125" s="146"/>
      <c r="E125" s="146"/>
      <c r="F125" s="146"/>
      <c r="G125" s="57"/>
    </row>
    <row r="126" spans="1:7" x14ac:dyDescent="0.25">
      <c r="A126" s="70" t="s">
        <v>941</v>
      </c>
      <c r="B126" s="179"/>
      <c r="C126" s="146"/>
      <c r="D126" s="146"/>
      <c r="E126" s="146"/>
      <c r="F126" s="146"/>
      <c r="G126" s="57"/>
    </row>
    <row r="127" spans="1:7" x14ac:dyDescent="0.25">
      <c r="A127" s="70" t="s">
        <v>942</v>
      </c>
      <c r="B127" s="179"/>
      <c r="C127" s="146"/>
      <c r="D127" s="146"/>
      <c r="E127" s="146"/>
      <c r="F127" s="146"/>
      <c r="G127" s="57"/>
    </row>
    <row r="128" spans="1:7" x14ac:dyDescent="0.25">
      <c r="A128" s="70" t="s">
        <v>943</v>
      </c>
      <c r="B128" s="179"/>
      <c r="C128" s="146"/>
      <c r="D128" s="146"/>
      <c r="E128" s="146"/>
      <c r="F128" s="146"/>
      <c r="G128" s="57"/>
    </row>
    <row r="129" spans="1:7" x14ac:dyDescent="0.25">
      <c r="A129" s="70" t="s">
        <v>944</v>
      </c>
      <c r="B129" s="179"/>
      <c r="C129" s="146"/>
      <c r="D129" s="146"/>
      <c r="E129" s="146"/>
      <c r="F129" s="146"/>
      <c r="G129" s="57"/>
    </row>
    <row r="130" spans="1:7" x14ac:dyDescent="0.25">
      <c r="A130" s="70" t="s">
        <v>945</v>
      </c>
      <c r="B130" s="179"/>
      <c r="C130" s="146"/>
      <c r="D130" s="146"/>
      <c r="E130" s="146"/>
      <c r="F130" s="146"/>
      <c r="G130" s="57"/>
    </row>
    <row r="131" spans="1:7" x14ac:dyDescent="0.25">
      <c r="A131" s="70" t="s">
        <v>946</v>
      </c>
      <c r="B131" s="179"/>
      <c r="C131" s="146"/>
      <c r="D131" s="146"/>
      <c r="E131" s="146"/>
      <c r="F131" s="146"/>
      <c r="G131" s="57"/>
    </row>
    <row r="132" spans="1:7" x14ac:dyDescent="0.25">
      <c r="A132" s="70" t="s">
        <v>947</v>
      </c>
      <c r="B132" s="179"/>
      <c r="C132" s="146"/>
      <c r="D132" s="146"/>
      <c r="E132" s="146"/>
      <c r="F132" s="146"/>
      <c r="G132" s="57"/>
    </row>
    <row r="133" spans="1:7" x14ac:dyDescent="0.25">
      <c r="A133" s="70" t="s">
        <v>948</v>
      </c>
      <c r="B133" s="179"/>
      <c r="C133" s="146"/>
      <c r="D133" s="146"/>
      <c r="E133" s="146"/>
      <c r="F133" s="146"/>
      <c r="G133" s="57"/>
    </row>
    <row r="134" spans="1:7" x14ac:dyDescent="0.25">
      <c r="A134" s="70" t="s">
        <v>949</v>
      </c>
      <c r="B134" s="179"/>
      <c r="C134" s="146"/>
      <c r="D134" s="146"/>
      <c r="E134" s="146"/>
      <c r="F134" s="146"/>
      <c r="G134" s="57"/>
    </row>
    <row r="135" spans="1:7" x14ac:dyDescent="0.25">
      <c r="A135" s="70" t="s">
        <v>950</v>
      </c>
      <c r="B135" s="179"/>
      <c r="C135" s="146"/>
      <c r="D135" s="146"/>
      <c r="E135" s="146"/>
      <c r="F135" s="146"/>
      <c r="G135" s="57"/>
    </row>
    <row r="136" spans="1:7" x14ac:dyDescent="0.25">
      <c r="A136" s="70" t="s">
        <v>951</v>
      </c>
      <c r="B136" s="179"/>
      <c r="C136" s="146"/>
      <c r="D136" s="146"/>
      <c r="E136" s="146"/>
      <c r="F136" s="146"/>
      <c r="G136" s="57"/>
    </row>
    <row r="137" spans="1:7" x14ac:dyDescent="0.25">
      <c r="A137" s="70" t="s">
        <v>952</v>
      </c>
      <c r="B137" s="179"/>
      <c r="C137" s="146"/>
      <c r="D137" s="146"/>
      <c r="E137" s="146"/>
      <c r="F137" s="146"/>
      <c r="G137" s="57"/>
    </row>
    <row r="138" spans="1:7" x14ac:dyDescent="0.25">
      <c r="A138" s="70" t="s">
        <v>953</v>
      </c>
      <c r="B138" s="179"/>
      <c r="C138" s="146"/>
      <c r="D138" s="146"/>
      <c r="E138" s="146"/>
      <c r="F138" s="146"/>
      <c r="G138" s="57"/>
    </row>
    <row r="139" spans="1:7" x14ac:dyDescent="0.25">
      <c r="A139" s="70" t="s">
        <v>954</v>
      </c>
      <c r="B139" s="179"/>
      <c r="C139" s="146"/>
      <c r="D139" s="146"/>
      <c r="E139" s="146"/>
      <c r="F139" s="146"/>
      <c r="G139" s="57"/>
    </row>
    <row r="140" spans="1:7" x14ac:dyDescent="0.25">
      <c r="A140" s="70" t="s">
        <v>955</v>
      </c>
      <c r="B140" s="179"/>
      <c r="C140" s="146"/>
      <c r="D140" s="146"/>
      <c r="E140" s="146"/>
      <c r="F140" s="146"/>
      <c r="G140" s="57"/>
    </row>
    <row r="141" spans="1:7" x14ac:dyDescent="0.25">
      <c r="A141" s="70" t="s">
        <v>956</v>
      </c>
      <c r="B141" s="179"/>
      <c r="C141" s="146"/>
      <c r="D141" s="146"/>
      <c r="E141" s="146"/>
      <c r="F141" s="146"/>
      <c r="G141" s="57"/>
    </row>
    <row r="142" spans="1:7" x14ac:dyDescent="0.25">
      <c r="A142" s="70" t="s">
        <v>957</v>
      </c>
      <c r="B142" s="179"/>
      <c r="C142" s="146"/>
      <c r="D142" s="146"/>
      <c r="E142" s="146"/>
      <c r="F142" s="146"/>
      <c r="G142" s="57"/>
    </row>
    <row r="143" spans="1:7" x14ac:dyDescent="0.25">
      <c r="A143" s="70" t="s">
        <v>958</v>
      </c>
      <c r="B143" s="179"/>
      <c r="C143" s="146"/>
      <c r="D143" s="146"/>
      <c r="E143" s="146"/>
      <c r="F143" s="146"/>
      <c r="G143" s="57"/>
    </row>
    <row r="144" spans="1:7" x14ac:dyDescent="0.25">
      <c r="A144" s="70" t="s">
        <v>959</v>
      </c>
      <c r="B144" s="179"/>
      <c r="C144" s="146"/>
      <c r="D144" s="146"/>
      <c r="E144" s="146"/>
      <c r="F144" s="146"/>
      <c r="G144" s="57"/>
    </row>
    <row r="145" spans="1:7" x14ac:dyDescent="0.25">
      <c r="A145" s="70" t="s">
        <v>960</v>
      </c>
      <c r="B145" s="179"/>
      <c r="C145" s="146"/>
      <c r="D145" s="146"/>
      <c r="E145" s="146"/>
      <c r="F145" s="146"/>
      <c r="G145" s="57"/>
    </row>
    <row r="146" spans="1:7" x14ac:dyDescent="0.25">
      <c r="A146" s="70" t="s">
        <v>961</v>
      </c>
      <c r="B146" s="179"/>
      <c r="C146" s="146"/>
      <c r="D146" s="146"/>
      <c r="E146" s="146"/>
      <c r="F146" s="146"/>
      <c r="G146" s="57"/>
    </row>
    <row r="147" spans="1:7" x14ac:dyDescent="0.25">
      <c r="A147" s="70" t="s">
        <v>962</v>
      </c>
      <c r="B147" s="179"/>
      <c r="C147" s="146"/>
      <c r="D147" s="146"/>
      <c r="E147" s="146"/>
      <c r="F147" s="146"/>
      <c r="G147" s="57"/>
    </row>
    <row r="148" spans="1:7" x14ac:dyDescent="0.25">
      <c r="A148" s="70" t="s">
        <v>963</v>
      </c>
      <c r="B148" s="179"/>
      <c r="C148" s="146"/>
      <c r="D148" s="146"/>
      <c r="E148" s="146"/>
      <c r="F148" s="146"/>
      <c r="G148" s="57"/>
    </row>
    <row r="149" spans="1:7" ht="15" customHeight="1" x14ac:dyDescent="0.25">
      <c r="A149" s="79"/>
      <c r="B149" s="80" t="s">
        <v>964</v>
      </c>
      <c r="C149" s="79" t="s">
        <v>799</v>
      </c>
      <c r="D149" s="79" t="s">
        <v>800</v>
      </c>
      <c r="E149" s="81"/>
      <c r="F149" s="82" t="s">
        <v>763</v>
      </c>
      <c r="G149" s="82"/>
    </row>
    <row r="150" spans="1:7" x14ac:dyDescent="0.25">
      <c r="A150" s="70" t="s">
        <v>965</v>
      </c>
      <c r="B150" s="70" t="s">
        <v>966</v>
      </c>
      <c r="C150" s="146">
        <v>0</v>
      </c>
      <c r="D150" s="146">
        <v>0</v>
      </c>
      <c r="E150" s="232"/>
      <c r="F150" s="146">
        <f>C150</f>
        <v>0</v>
      </c>
    </row>
    <row r="151" spans="1:7" x14ac:dyDescent="0.25">
      <c r="A151" s="70" t="s">
        <v>967</v>
      </c>
      <c r="B151" s="70" t="s">
        <v>968</v>
      </c>
      <c r="C151" s="146">
        <v>1</v>
      </c>
      <c r="D151" s="146">
        <v>0</v>
      </c>
      <c r="E151" s="232"/>
      <c r="F151" s="146">
        <f>C151</f>
        <v>1</v>
      </c>
    </row>
    <row r="152" spans="1:7" x14ac:dyDescent="0.25">
      <c r="A152" s="70" t="s">
        <v>969</v>
      </c>
      <c r="B152" s="70" t="s">
        <v>314</v>
      </c>
      <c r="C152" s="146"/>
      <c r="D152" s="146"/>
      <c r="E152" s="232"/>
      <c r="F152" s="146"/>
    </row>
    <row r="153" spans="1:7" outlineLevel="1" x14ac:dyDescent="0.25">
      <c r="A153" s="70" t="s">
        <v>970</v>
      </c>
      <c r="B153" s="76"/>
      <c r="C153" s="146"/>
      <c r="D153" s="146"/>
      <c r="E153" s="232"/>
      <c r="F153" s="146"/>
    </row>
    <row r="154" spans="1:7" outlineLevel="1" x14ac:dyDescent="0.25">
      <c r="A154" s="70" t="s">
        <v>971</v>
      </c>
      <c r="B154" s="76"/>
      <c r="C154" s="146"/>
      <c r="D154" s="146"/>
      <c r="E154" s="232"/>
      <c r="F154" s="146"/>
    </row>
    <row r="155" spans="1:7" outlineLevel="1" x14ac:dyDescent="0.25">
      <c r="A155" s="70" t="s">
        <v>972</v>
      </c>
      <c r="B155" s="76"/>
      <c r="C155" s="146"/>
      <c r="D155" s="146"/>
      <c r="E155" s="232"/>
      <c r="F155" s="146"/>
    </row>
    <row r="156" spans="1:7" outlineLevel="1" x14ac:dyDescent="0.25">
      <c r="A156" s="70" t="s">
        <v>973</v>
      </c>
      <c r="B156" s="76"/>
      <c r="C156" s="146"/>
      <c r="D156" s="146"/>
      <c r="E156" s="232"/>
      <c r="F156" s="146"/>
    </row>
    <row r="157" spans="1:7" outlineLevel="1" x14ac:dyDescent="0.25">
      <c r="A157" s="70" t="s">
        <v>974</v>
      </c>
      <c r="C157" s="140"/>
      <c r="D157" s="140"/>
      <c r="E157" s="145"/>
      <c r="F157" s="140"/>
    </row>
    <row r="158" spans="1:7" outlineLevel="1" x14ac:dyDescent="0.25">
      <c r="A158" s="70" t="s">
        <v>975</v>
      </c>
      <c r="C158" s="140"/>
      <c r="D158" s="140"/>
      <c r="E158" s="145"/>
      <c r="F158" s="140"/>
    </row>
    <row r="159" spans="1:7" ht="15" customHeight="1" x14ac:dyDescent="0.25">
      <c r="A159" s="79"/>
      <c r="B159" s="80" t="s">
        <v>976</v>
      </c>
      <c r="C159" s="79" t="s">
        <v>799</v>
      </c>
      <c r="D159" s="79" t="s">
        <v>800</v>
      </c>
      <c r="E159" s="81"/>
      <c r="F159" s="82" t="s">
        <v>763</v>
      </c>
      <c r="G159" s="82"/>
    </row>
    <row r="160" spans="1:7" x14ac:dyDescent="0.25">
      <c r="A160" s="70" t="s">
        <v>977</v>
      </c>
      <c r="B160" s="70" t="s">
        <v>978</v>
      </c>
      <c r="C160" s="146">
        <v>0.16827115614371413</v>
      </c>
      <c r="D160" s="146">
        <v>0</v>
      </c>
      <c r="E160" s="232"/>
      <c r="F160" s="146">
        <f>+C160</f>
        <v>0.16827115614371413</v>
      </c>
    </row>
    <row r="161" spans="1:7" x14ac:dyDescent="0.25">
      <c r="A161" s="70" t="s">
        <v>979</v>
      </c>
      <c r="B161" s="70" t="s">
        <v>980</v>
      </c>
      <c r="C161" s="146">
        <f>1-C160</f>
        <v>0.83172884385628587</v>
      </c>
      <c r="D161" s="146">
        <v>0</v>
      </c>
      <c r="E161" s="232"/>
      <c r="F161" s="146">
        <f>+C161</f>
        <v>0.83172884385628587</v>
      </c>
    </row>
    <row r="162" spans="1:7" x14ac:dyDescent="0.25">
      <c r="A162" s="70" t="s">
        <v>981</v>
      </c>
      <c r="B162" s="70" t="s">
        <v>314</v>
      </c>
      <c r="C162" s="146">
        <v>0</v>
      </c>
      <c r="D162" s="146">
        <v>0</v>
      </c>
      <c r="E162" s="232"/>
      <c r="F162" s="146">
        <f>+C162</f>
        <v>0</v>
      </c>
    </row>
    <row r="163" spans="1:7" outlineLevel="1" x14ac:dyDescent="0.25">
      <c r="A163" s="70" t="s">
        <v>982</v>
      </c>
      <c r="B163" s="76"/>
      <c r="C163" s="76"/>
      <c r="D163" s="76"/>
      <c r="E163" s="160"/>
      <c r="F163" s="76"/>
    </row>
    <row r="164" spans="1:7" outlineLevel="1" x14ac:dyDescent="0.25">
      <c r="A164" s="70" t="s">
        <v>983</v>
      </c>
      <c r="B164" s="76"/>
      <c r="C164" s="76"/>
      <c r="D164" s="76"/>
      <c r="E164" s="160"/>
      <c r="F164" s="76"/>
    </row>
    <row r="165" spans="1:7" outlineLevel="1" x14ac:dyDescent="0.25">
      <c r="A165" s="70" t="s">
        <v>984</v>
      </c>
      <c r="B165" s="76"/>
      <c r="C165" s="76"/>
      <c r="D165" s="76"/>
      <c r="E165" s="160"/>
      <c r="F165" s="76"/>
    </row>
    <row r="166" spans="1:7" outlineLevel="1" x14ac:dyDescent="0.25">
      <c r="A166" s="70" t="s">
        <v>985</v>
      </c>
      <c r="E166" s="54"/>
    </row>
    <row r="167" spans="1:7" outlineLevel="1" x14ac:dyDescent="0.25">
      <c r="A167" s="70" t="s">
        <v>986</v>
      </c>
      <c r="E167" s="54"/>
    </row>
    <row r="168" spans="1:7" outlineLevel="1" x14ac:dyDescent="0.25">
      <c r="A168" s="70" t="s">
        <v>987</v>
      </c>
      <c r="E168" s="54"/>
    </row>
    <row r="169" spans="1:7" ht="15" customHeight="1" x14ac:dyDescent="0.25">
      <c r="A169" s="79"/>
      <c r="B169" s="80" t="s">
        <v>988</v>
      </c>
      <c r="C169" s="79" t="s">
        <v>799</v>
      </c>
      <c r="D169" s="79" t="s">
        <v>800</v>
      </c>
      <c r="E169" s="81"/>
      <c r="F169" s="82" t="s">
        <v>763</v>
      </c>
      <c r="G169" s="82"/>
    </row>
    <row r="170" spans="1:7" x14ac:dyDescent="0.25">
      <c r="A170" s="70" t="s">
        <v>989</v>
      </c>
      <c r="B170" s="102" t="s">
        <v>990</v>
      </c>
      <c r="C170" s="146">
        <v>0.1851520447127028</v>
      </c>
      <c r="D170" s="146">
        <v>0</v>
      </c>
      <c r="E170" s="232"/>
      <c r="F170" s="146">
        <f>C170</f>
        <v>0.1851520447127028</v>
      </c>
    </row>
    <row r="171" spans="1:7" x14ac:dyDescent="0.25">
      <c r="A171" s="70" t="s">
        <v>991</v>
      </c>
      <c r="B171" s="102" t="s">
        <v>992</v>
      </c>
      <c r="C171" s="146">
        <v>0.1744684652364579</v>
      </c>
      <c r="D171" s="146">
        <v>0</v>
      </c>
      <c r="E171" s="232"/>
      <c r="F171" s="146">
        <f>C171</f>
        <v>0.1744684652364579</v>
      </c>
    </row>
    <row r="172" spans="1:7" x14ac:dyDescent="0.25">
      <c r="A172" s="70" t="s">
        <v>993</v>
      </c>
      <c r="B172" s="102" t="s">
        <v>994</v>
      </c>
      <c r="C172" s="146">
        <v>0.13620260344539217</v>
      </c>
      <c r="D172" s="146">
        <v>0</v>
      </c>
      <c r="E172" s="146"/>
      <c r="F172" s="146">
        <f>C172</f>
        <v>0.13620260344539217</v>
      </c>
    </row>
    <row r="173" spans="1:7" x14ac:dyDescent="0.25">
      <c r="A173" s="70" t="s">
        <v>995</v>
      </c>
      <c r="B173" s="102" t="s">
        <v>996</v>
      </c>
      <c r="C173" s="146">
        <v>0.19127957849486796</v>
      </c>
      <c r="D173" s="146">
        <v>0</v>
      </c>
      <c r="E173" s="146"/>
      <c r="F173" s="146">
        <f>C173</f>
        <v>0.19127957849486796</v>
      </c>
    </row>
    <row r="174" spans="1:7" x14ac:dyDescent="0.25">
      <c r="A174" s="70" t="s">
        <v>997</v>
      </c>
      <c r="B174" s="102" t="s">
        <v>998</v>
      </c>
      <c r="C174" s="146">
        <v>0.31289730811057659</v>
      </c>
      <c r="D174" s="146">
        <v>0</v>
      </c>
      <c r="E174" s="146"/>
      <c r="F174" s="146">
        <f>C174</f>
        <v>0.31289730811057659</v>
      </c>
    </row>
    <row r="175" spans="1:7" outlineLevel="1" x14ac:dyDescent="0.25">
      <c r="A175" s="70" t="s">
        <v>999</v>
      </c>
      <c r="B175" s="72"/>
      <c r="C175" s="140"/>
      <c r="D175" s="140"/>
      <c r="E175" s="140"/>
      <c r="F175" s="140"/>
    </row>
    <row r="176" spans="1:7" outlineLevel="1" x14ac:dyDescent="0.25">
      <c r="A176" s="70" t="s">
        <v>1000</v>
      </c>
      <c r="B176" s="72"/>
      <c r="C176" s="140"/>
      <c r="D176" s="140"/>
      <c r="E176" s="140"/>
      <c r="F176" s="140"/>
    </row>
    <row r="177" spans="1:7" outlineLevel="1" x14ac:dyDescent="0.25">
      <c r="A177" s="70" t="s">
        <v>1001</v>
      </c>
      <c r="B177" s="103"/>
      <c r="C177" s="140"/>
      <c r="D177" s="140"/>
      <c r="E177" s="140"/>
      <c r="F177" s="140"/>
    </row>
    <row r="178" spans="1:7" outlineLevel="1" x14ac:dyDescent="0.25">
      <c r="A178" s="70" t="s">
        <v>1002</v>
      </c>
      <c r="B178" s="103"/>
      <c r="C178" s="140"/>
      <c r="D178" s="140"/>
      <c r="E178" s="140"/>
      <c r="F178" s="140"/>
    </row>
    <row r="179" spans="1:7" ht="15" customHeight="1" x14ac:dyDescent="0.25">
      <c r="A179" s="79"/>
      <c r="B179" s="109" t="s">
        <v>1003</v>
      </c>
      <c r="C179" s="79" t="s">
        <v>799</v>
      </c>
      <c r="D179" s="79" t="s">
        <v>800</v>
      </c>
      <c r="E179" s="79"/>
      <c r="F179" s="79" t="s">
        <v>763</v>
      </c>
      <c r="G179" s="82"/>
    </row>
    <row r="180" spans="1:7" x14ac:dyDescent="0.25">
      <c r="A180" s="70" t="s">
        <v>1004</v>
      </c>
      <c r="B180" s="70" t="s">
        <v>1005</v>
      </c>
      <c r="C180" s="146">
        <v>0</v>
      </c>
      <c r="D180" s="146">
        <v>0</v>
      </c>
      <c r="E180" s="232"/>
      <c r="F180" s="146">
        <f>C180</f>
        <v>0</v>
      </c>
    </row>
    <row r="181" spans="1:7" outlineLevel="1" x14ac:dyDescent="0.25">
      <c r="A181" s="70" t="s">
        <v>1006</v>
      </c>
      <c r="B181" s="147" t="s">
        <v>1007</v>
      </c>
      <c r="C181" s="146">
        <v>0</v>
      </c>
      <c r="D181" s="146">
        <v>0</v>
      </c>
      <c r="E181" s="232"/>
      <c r="F181" s="146">
        <f>C181</f>
        <v>0</v>
      </c>
    </row>
    <row r="182" spans="1:7" outlineLevel="1" x14ac:dyDescent="0.25">
      <c r="A182" s="70" t="s">
        <v>1008</v>
      </c>
      <c r="B182" s="148"/>
      <c r="C182" s="140"/>
      <c r="D182" s="140"/>
      <c r="E182" s="145"/>
      <c r="F182" s="140"/>
    </row>
    <row r="183" spans="1:7" outlineLevel="1" x14ac:dyDescent="0.25">
      <c r="A183" s="70" t="s">
        <v>1009</v>
      </c>
      <c r="B183" s="148"/>
      <c r="C183" s="140"/>
      <c r="D183" s="140"/>
      <c r="E183" s="145"/>
      <c r="F183" s="140"/>
    </row>
    <row r="184" spans="1:7" outlineLevel="1" x14ac:dyDescent="0.25">
      <c r="A184" s="70" t="s">
        <v>1010</v>
      </c>
      <c r="B184" s="148"/>
      <c r="C184" s="140"/>
      <c r="D184" s="140"/>
      <c r="E184" s="145"/>
      <c r="F184" s="140"/>
    </row>
    <row r="185" spans="1:7" ht="18.55" x14ac:dyDescent="0.25">
      <c r="A185" s="149"/>
      <c r="B185" s="150" t="s">
        <v>760</v>
      </c>
      <c r="C185" s="149"/>
      <c r="D185" s="149"/>
      <c r="E185" s="149"/>
      <c r="F185" s="151"/>
      <c r="G185" s="151"/>
    </row>
    <row r="186" spans="1:7" ht="15" customHeight="1" x14ac:dyDescent="0.25">
      <c r="A186" s="79"/>
      <c r="B186" s="80" t="s">
        <v>1011</v>
      </c>
      <c r="C186" s="79" t="s">
        <v>1012</v>
      </c>
      <c r="D186" s="79" t="s">
        <v>1013</v>
      </c>
      <c r="E186" s="81"/>
      <c r="F186" s="79" t="s">
        <v>799</v>
      </c>
      <c r="G186" s="79" t="s">
        <v>1014</v>
      </c>
    </row>
    <row r="187" spans="1:7" x14ac:dyDescent="0.25">
      <c r="A187" s="70" t="s">
        <v>1015</v>
      </c>
      <c r="B187" s="83" t="s">
        <v>1016</v>
      </c>
      <c r="C187" s="158">
        <v>2323.2683844584999</v>
      </c>
      <c r="D187" s="158">
        <v>8144</v>
      </c>
      <c r="E187" s="219"/>
      <c r="F187" s="158"/>
      <c r="G187" s="158"/>
    </row>
    <row r="188" spans="1:7" x14ac:dyDescent="0.25">
      <c r="A188" s="100"/>
      <c r="B188" s="152"/>
      <c r="C188" s="219"/>
      <c r="D188" s="219"/>
      <c r="E188" s="219"/>
      <c r="F188" s="221"/>
      <c r="G188" s="221"/>
    </row>
    <row r="189" spans="1:7" x14ac:dyDescent="0.25">
      <c r="B189" s="83" t="s">
        <v>1017</v>
      </c>
      <c r="C189" s="158"/>
      <c r="D189" s="204"/>
      <c r="E189" s="100"/>
      <c r="F189" s="101"/>
      <c r="G189" s="101"/>
    </row>
    <row r="190" spans="1:7" x14ac:dyDescent="0.25">
      <c r="A190" s="70" t="s">
        <v>1018</v>
      </c>
      <c r="B190" s="179" t="s">
        <v>1019</v>
      </c>
      <c r="C190" s="158"/>
      <c r="D190" s="204"/>
      <c r="E190" s="100"/>
      <c r="F190" s="92" t="str">
        <f>IF($C$214=0,"",IF(C190="[for completion]","",IF(C190="","",C190/$C$214)))</f>
        <v/>
      </c>
      <c r="G190" s="92" t="str">
        <f>IF($D$214=0,"",IF(D190="[for completion]","",IF(D190="","",D190/$D$214)))</f>
        <v/>
      </c>
    </row>
    <row r="191" spans="1:7" x14ac:dyDescent="0.25">
      <c r="A191" s="70" t="s">
        <v>1020</v>
      </c>
      <c r="B191" s="179" t="s">
        <v>1021</v>
      </c>
      <c r="C191" s="158">
        <v>979.23252576614698</v>
      </c>
      <c r="D191" s="204">
        <v>2154</v>
      </c>
      <c r="E191" s="100"/>
      <c r="F191" s="92">
        <f t="shared" ref="F191:F213" si="2">IF($C$214=0,"",IF(C191="[for completion]","",IF(C191="","",C191/$C$214)))</f>
        <v>5.1754567410811678E-2</v>
      </c>
      <c r="G191" s="92">
        <f t="shared" ref="G191:G213" si="3">IF($D$214=0,"",IF(D191="[for completion]","",IF(D191="","",D191/$D$214)))</f>
        <v>0.2644891944990177</v>
      </c>
    </row>
    <row r="192" spans="1:7" x14ac:dyDescent="0.25">
      <c r="A192" s="70" t="s">
        <v>1022</v>
      </c>
      <c r="B192" s="179" t="s">
        <v>1023</v>
      </c>
      <c r="C192" s="158">
        <v>2877.7284133599987</v>
      </c>
      <c r="D192" s="204">
        <v>1893</v>
      </c>
      <c r="E192" s="100"/>
      <c r="F192" s="92">
        <f t="shared" si="2"/>
        <v>0.15209420157150283</v>
      </c>
      <c r="G192" s="92">
        <f t="shared" si="3"/>
        <v>0.23244106090373282</v>
      </c>
    </row>
    <row r="193" spans="1:7" x14ac:dyDescent="0.25">
      <c r="A193" s="70" t="s">
        <v>1024</v>
      </c>
      <c r="B193" s="179" t="s">
        <v>1025</v>
      </c>
      <c r="C193" s="158">
        <v>4162.0932270745598</v>
      </c>
      <c r="D193" s="204">
        <v>1675</v>
      </c>
      <c r="E193" s="100"/>
      <c r="F193" s="92">
        <f t="shared" si="2"/>
        <v>0.21997567362479031</v>
      </c>
      <c r="G193" s="92">
        <f t="shared" si="3"/>
        <v>0.20567288801571709</v>
      </c>
    </row>
    <row r="194" spans="1:7" x14ac:dyDescent="0.25">
      <c r="A194" s="70" t="s">
        <v>1026</v>
      </c>
      <c r="B194" s="179" t="s">
        <v>1027</v>
      </c>
      <c r="C194" s="158">
        <v>3998.7170267091324</v>
      </c>
      <c r="D194" s="204">
        <v>1154</v>
      </c>
      <c r="E194" s="100"/>
      <c r="F194" s="92">
        <f t="shared" si="2"/>
        <v>0.21134088632693246</v>
      </c>
      <c r="G194" s="92">
        <f t="shared" si="3"/>
        <v>0.14169941060903732</v>
      </c>
    </row>
    <row r="195" spans="1:7" x14ac:dyDescent="0.25">
      <c r="A195" s="70" t="s">
        <v>1028</v>
      </c>
      <c r="B195" s="179" t="s">
        <v>1029</v>
      </c>
      <c r="C195" s="158">
        <v>3062.004062540806</v>
      </c>
      <c r="D195" s="204">
        <v>683</v>
      </c>
      <c r="E195" s="100"/>
      <c r="F195" s="92">
        <f t="shared" si="2"/>
        <v>0.16183357016553251</v>
      </c>
      <c r="G195" s="92">
        <f t="shared" si="3"/>
        <v>8.3865422396856584E-2</v>
      </c>
    </row>
    <row r="196" spans="1:7" x14ac:dyDescent="0.25">
      <c r="A196" s="70" t="s">
        <v>1030</v>
      </c>
      <c r="B196" s="179" t="s">
        <v>1031</v>
      </c>
      <c r="C196" s="158">
        <v>3840.9224675793539</v>
      </c>
      <c r="D196" s="204">
        <v>585</v>
      </c>
      <c r="E196" s="100"/>
      <c r="F196" s="92">
        <f t="shared" si="2"/>
        <v>0.20300110090043028</v>
      </c>
      <c r="G196" s="92">
        <f t="shared" si="3"/>
        <v>7.1832023575638504E-2</v>
      </c>
    </row>
    <row r="197" spans="1:7" x14ac:dyDescent="0.25">
      <c r="A197" s="70" t="s">
        <v>1032</v>
      </c>
      <c r="B197" s="179"/>
      <c r="C197" s="158"/>
      <c r="D197" s="204"/>
      <c r="E197" s="100"/>
      <c r="F197" s="92" t="str">
        <f t="shared" si="2"/>
        <v/>
      </c>
      <c r="G197" s="92" t="str">
        <f t="shared" si="3"/>
        <v/>
      </c>
    </row>
    <row r="198" spans="1:7" x14ac:dyDescent="0.25">
      <c r="A198" s="70" t="s">
        <v>1033</v>
      </c>
      <c r="B198" s="179" t="s">
        <v>1034</v>
      </c>
      <c r="C198" s="158"/>
      <c r="D198" s="204"/>
      <c r="E198" s="100"/>
      <c r="F198" s="92" t="str">
        <f t="shared" si="2"/>
        <v/>
      </c>
      <c r="G198" s="92" t="str">
        <f t="shared" si="3"/>
        <v/>
      </c>
    </row>
    <row r="199" spans="1:7" x14ac:dyDescent="0.25">
      <c r="A199" s="70" t="s">
        <v>1035</v>
      </c>
      <c r="B199" s="179" t="s">
        <v>1036</v>
      </c>
      <c r="C199" s="158">
        <v>0</v>
      </c>
      <c r="D199" s="204">
        <v>0</v>
      </c>
      <c r="E199" s="74"/>
      <c r="F199" s="92">
        <f t="shared" si="2"/>
        <v>0</v>
      </c>
      <c r="G199" s="92">
        <f t="shared" si="3"/>
        <v>0</v>
      </c>
    </row>
    <row r="200" spans="1:7" x14ac:dyDescent="0.25">
      <c r="A200" s="70" t="s">
        <v>1037</v>
      </c>
      <c r="B200" s="179" t="s">
        <v>1038</v>
      </c>
      <c r="C200" s="158">
        <v>0</v>
      </c>
      <c r="D200" s="204">
        <v>0</v>
      </c>
      <c r="E200" s="74"/>
      <c r="F200" s="92">
        <f t="shared" si="2"/>
        <v>0</v>
      </c>
      <c r="G200" s="92">
        <f t="shared" si="3"/>
        <v>0</v>
      </c>
    </row>
    <row r="201" spans="1:7" x14ac:dyDescent="0.25">
      <c r="A201" s="70" t="s">
        <v>1039</v>
      </c>
      <c r="B201" s="179" t="s">
        <v>1040</v>
      </c>
      <c r="C201" s="158">
        <v>0</v>
      </c>
      <c r="D201" s="204">
        <v>0</v>
      </c>
      <c r="E201" s="74"/>
      <c r="F201" s="92">
        <f t="shared" si="2"/>
        <v>0</v>
      </c>
      <c r="G201" s="92">
        <f t="shared" si="3"/>
        <v>0</v>
      </c>
    </row>
    <row r="202" spans="1:7" x14ac:dyDescent="0.25">
      <c r="A202" s="70" t="s">
        <v>1041</v>
      </c>
      <c r="B202" s="179" t="s">
        <v>1042</v>
      </c>
      <c r="C202" s="158">
        <v>0</v>
      </c>
      <c r="D202" s="204">
        <v>0</v>
      </c>
      <c r="E202" s="74"/>
      <c r="F202" s="92">
        <f t="shared" si="2"/>
        <v>0</v>
      </c>
      <c r="G202" s="92">
        <f t="shared" si="3"/>
        <v>0</v>
      </c>
    </row>
    <row r="203" spans="1:7" x14ac:dyDescent="0.25">
      <c r="A203" s="70" t="s">
        <v>1043</v>
      </c>
      <c r="B203" s="179" t="s">
        <v>1044</v>
      </c>
      <c r="C203" s="158">
        <v>0</v>
      </c>
      <c r="D203" s="204">
        <v>0</v>
      </c>
      <c r="E203" s="74"/>
      <c r="F203" s="92">
        <f t="shared" si="2"/>
        <v>0</v>
      </c>
      <c r="G203" s="92">
        <f t="shared" si="3"/>
        <v>0</v>
      </c>
    </row>
    <row r="204" spans="1:7" x14ac:dyDescent="0.25">
      <c r="A204" s="70" t="s">
        <v>1045</v>
      </c>
      <c r="B204" s="179" t="s">
        <v>1046</v>
      </c>
      <c r="C204" s="158">
        <v>0</v>
      </c>
      <c r="D204" s="204">
        <v>0</v>
      </c>
      <c r="E204" s="74"/>
      <c r="F204" s="92">
        <f t="shared" si="2"/>
        <v>0</v>
      </c>
      <c r="G204" s="92">
        <f t="shared" si="3"/>
        <v>0</v>
      </c>
    </row>
    <row r="205" spans="1:7" x14ac:dyDescent="0.25">
      <c r="A205" s="70" t="s">
        <v>1047</v>
      </c>
      <c r="B205" s="179" t="s">
        <v>931</v>
      </c>
      <c r="C205" s="158"/>
      <c r="D205" s="204"/>
      <c r="F205" s="92" t="str">
        <f t="shared" si="2"/>
        <v/>
      </c>
      <c r="G205" s="92" t="str">
        <f t="shared" si="3"/>
        <v/>
      </c>
    </row>
    <row r="206" spans="1:7" x14ac:dyDescent="0.25">
      <c r="A206" s="70" t="s">
        <v>1048</v>
      </c>
      <c r="B206" s="179" t="s">
        <v>931</v>
      </c>
      <c r="C206" s="158"/>
      <c r="D206" s="204"/>
      <c r="E206" s="153"/>
      <c r="F206" s="92" t="str">
        <f t="shared" si="2"/>
        <v/>
      </c>
      <c r="G206" s="92" t="str">
        <f t="shared" si="3"/>
        <v/>
      </c>
    </row>
    <row r="207" spans="1:7" x14ac:dyDescent="0.25">
      <c r="A207" s="70" t="s">
        <v>1049</v>
      </c>
      <c r="B207" s="179" t="s">
        <v>931</v>
      </c>
      <c r="C207" s="158"/>
      <c r="D207" s="204"/>
      <c r="E207" s="153"/>
      <c r="F207" s="92" t="str">
        <f t="shared" si="2"/>
        <v/>
      </c>
      <c r="G207" s="92" t="str">
        <f t="shared" si="3"/>
        <v/>
      </c>
    </row>
    <row r="208" spans="1:7" x14ac:dyDescent="0.25">
      <c r="A208" s="70" t="s">
        <v>1050</v>
      </c>
      <c r="B208" s="179" t="s">
        <v>931</v>
      </c>
      <c r="C208" s="158"/>
      <c r="D208" s="204"/>
      <c r="E208" s="153"/>
      <c r="F208" s="92" t="str">
        <f t="shared" si="2"/>
        <v/>
      </c>
      <c r="G208" s="92" t="str">
        <f t="shared" si="3"/>
        <v/>
      </c>
    </row>
    <row r="209" spans="1:7" x14ac:dyDescent="0.25">
      <c r="A209" s="70" t="s">
        <v>1051</v>
      </c>
      <c r="B209" s="179" t="s">
        <v>931</v>
      </c>
      <c r="C209" s="158"/>
      <c r="D209" s="204"/>
      <c r="E209" s="153"/>
      <c r="F209" s="92" t="str">
        <f t="shared" si="2"/>
        <v/>
      </c>
      <c r="G209" s="92" t="str">
        <f t="shared" si="3"/>
        <v/>
      </c>
    </row>
    <row r="210" spans="1:7" x14ac:dyDescent="0.25">
      <c r="A210" s="70" t="s">
        <v>1052</v>
      </c>
      <c r="B210" s="179" t="s">
        <v>931</v>
      </c>
      <c r="C210" s="158"/>
      <c r="D210" s="204"/>
      <c r="E210" s="153"/>
      <c r="F210" s="92" t="str">
        <f t="shared" si="2"/>
        <v/>
      </c>
      <c r="G210" s="92" t="str">
        <f t="shared" si="3"/>
        <v/>
      </c>
    </row>
    <row r="211" spans="1:7" x14ac:dyDescent="0.25">
      <c r="A211" s="70" t="s">
        <v>1053</v>
      </c>
      <c r="B211" s="179" t="s">
        <v>931</v>
      </c>
      <c r="C211" s="158"/>
      <c r="D211" s="204"/>
      <c r="E211" s="153"/>
      <c r="F211" s="92" t="str">
        <f t="shared" si="2"/>
        <v/>
      </c>
      <c r="G211" s="92" t="str">
        <f t="shared" si="3"/>
        <v/>
      </c>
    </row>
    <row r="212" spans="1:7" x14ac:dyDescent="0.25">
      <c r="A212" s="70" t="s">
        <v>1054</v>
      </c>
      <c r="B212" s="179" t="s">
        <v>931</v>
      </c>
      <c r="C212" s="158"/>
      <c r="D212" s="204"/>
      <c r="E212" s="153"/>
      <c r="F212" s="92" t="str">
        <f t="shared" si="2"/>
        <v/>
      </c>
      <c r="G212" s="92" t="str">
        <f t="shared" si="3"/>
        <v/>
      </c>
    </row>
    <row r="213" spans="1:7" x14ac:dyDescent="0.25">
      <c r="A213" s="70" t="s">
        <v>1055</v>
      </c>
      <c r="B213" s="179" t="s">
        <v>931</v>
      </c>
      <c r="C213" s="158"/>
      <c r="D213" s="204"/>
      <c r="E213" s="153"/>
      <c r="F213" s="92" t="str">
        <f t="shared" si="2"/>
        <v/>
      </c>
      <c r="G213" s="92" t="str">
        <f t="shared" si="3"/>
        <v/>
      </c>
    </row>
    <row r="214" spans="1:7" x14ac:dyDescent="0.25">
      <c r="A214" s="70" t="s">
        <v>1056</v>
      </c>
      <c r="B214" s="94" t="s">
        <v>316</v>
      </c>
      <c r="C214" s="95">
        <f>SUM(C190:C213)</f>
        <v>18920.697723029996</v>
      </c>
      <c r="D214" s="154">
        <f>SUM(D190:D213)</f>
        <v>8144</v>
      </c>
      <c r="E214" s="153"/>
      <c r="F214" s="155">
        <f>SUM(F190:F213)</f>
        <v>1</v>
      </c>
      <c r="G214" s="155">
        <f>SUM(G190:G213)</f>
        <v>1</v>
      </c>
    </row>
    <row r="215" spans="1:7" ht="15" customHeight="1" x14ac:dyDescent="0.25">
      <c r="A215" s="79"/>
      <c r="B215" s="79" t="s">
        <v>1057</v>
      </c>
      <c r="C215" s="79" t="s">
        <v>1012</v>
      </c>
      <c r="D215" s="79" t="s">
        <v>1013</v>
      </c>
      <c r="E215" s="81"/>
      <c r="F215" s="79" t="s">
        <v>799</v>
      </c>
      <c r="G215" s="79" t="s">
        <v>1014</v>
      </c>
    </row>
    <row r="216" spans="1:7" x14ac:dyDescent="0.25">
      <c r="A216" s="70" t="s">
        <v>1058</v>
      </c>
      <c r="B216" s="70" t="s">
        <v>1059</v>
      </c>
      <c r="C216" s="146" t="s">
        <v>2065</v>
      </c>
      <c r="D216" s="204" t="s">
        <v>2065</v>
      </c>
      <c r="F216" s="146"/>
      <c r="G216" s="146"/>
    </row>
    <row r="217" spans="1:7" x14ac:dyDescent="0.25">
      <c r="C217" s="76"/>
      <c r="D217" s="76"/>
      <c r="F217" s="231"/>
      <c r="G217" s="231"/>
    </row>
    <row r="218" spans="1:7" x14ac:dyDescent="0.25">
      <c r="B218" s="83" t="s">
        <v>1060</v>
      </c>
      <c r="C218" s="76"/>
      <c r="D218" s="76"/>
      <c r="F218" s="231"/>
      <c r="G218" s="231"/>
    </row>
    <row r="219" spans="1:7" x14ac:dyDescent="0.25">
      <c r="A219" s="70" t="s">
        <v>1061</v>
      </c>
      <c r="B219" s="70" t="s">
        <v>1062</v>
      </c>
      <c r="C219" s="158" t="s">
        <v>2065</v>
      </c>
      <c r="D219" s="204" t="s">
        <v>2065</v>
      </c>
      <c r="F219" s="92" t="str">
        <f t="shared" ref="F219:F233" si="4">IF($C$227=0,"",IF(C219="[for completion]","",C219/$C$227))</f>
        <v/>
      </c>
      <c r="G219" s="92" t="str">
        <f t="shared" ref="G219:G233" si="5">IF($D$227=0,"",IF(D219="[for completion]","",D219/$D$227))</f>
        <v/>
      </c>
    </row>
    <row r="220" spans="1:7" x14ac:dyDescent="0.25">
      <c r="A220" s="70" t="s">
        <v>1063</v>
      </c>
      <c r="B220" s="70" t="s">
        <v>1064</v>
      </c>
      <c r="C220" s="158" t="s">
        <v>2065</v>
      </c>
      <c r="D220" s="204" t="s">
        <v>2065</v>
      </c>
      <c r="F220" s="92" t="str">
        <f t="shared" si="4"/>
        <v/>
      </c>
      <c r="G220" s="92" t="str">
        <f t="shared" si="5"/>
        <v/>
      </c>
    </row>
    <row r="221" spans="1:7" x14ac:dyDescent="0.25">
      <c r="A221" s="70" t="s">
        <v>1065</v>
      </c>
      <c r="B221" s="70" t="s">
        <v>1066</v>
      </c>
      <c r="C221" s="158" t="s">
        <v>2065</v>
      </c>
      <c r="D221" s="204" t="s">
        <v>2065</v>
      </c>
      <c r="F221" s="92" t="str">
        <f t="shared" si="4"/>
        <v/>
      </c>
      <c r="G221" s="92" t="str">
        <f t="shared" si="5"/>
        <v/>
      </c>
    </row>
    <row r="222" spans="1:7" x14ac:dyDescent="0.25">
      <c r="A222" s="70" t="s">
        <v>1067</v>
      </c>
      <c r="B222" s="70" t="s">
        <v>1068</v>
      </c>
      <c r="C222" s="158" t="s">
        <v>2065</v>
      </c>
      <c r="D222" s="204" t="s">
        <v>2065</v>
      </c>
      <c r="F222" s="92" t="str">
        <f t="shared" si="4"/>
        <v/>
      </c>
      <c r="G222" s="92" t="str">
        <f t="shared" si="5"/>
        <v/>
      </c>
    </row>
    <row r="223" spans="1:7" x14ac:dyDescent="0.25">
      <c r="A223" s="70" t="s">
        <v>1069</v>
      </c>
      <c r="B223" s="70" t="s">
        <v>1070</v>
      </c>
      <c r="C223" s="158" t="s">
        <v>2065</v>
      </c>
      <c r="D223" s="204" t="s">
        <v>2065</v>
      </c>
      <c r="F223" s="92" t="str">
        <f t="shared" si="4"/>
        <v/>
      </c>
      <c r="G223" s="92" t="str">
        <f t="shared" si="5"/>
        <v/>
      </c>
    </row>
    <row r="224" spans="1:7" x14ac:dyDescent="0.25">
      <c r="A224" s="70" t="s">
        <v>1071</v>
      </c>
      <c r="B224" s="70" t="s">
        <v>1072</v>
      </c>
      <c r="C224" s="158" t="s">
        <v>2065</v>
      </c>
      <c r="D224" s="204" t="s">
        <v>2065</v>
      </c>
      <c r="F224" s="92" t="str">
        <f t="shared" si="4"/>
        <v/>
      </c>
      <c r="G224" s="92" t="str">
        <f t="shared" si="5"/>
        <v/>
      </c>
    </row>
    <row r="225" spans="1:7" x14ac:dyDescent="0.25">
      <c r="A225" s="70" t="s">
        <v>1073</v>
      </c>
      <c r="B225" s="70" t="s">
        <v>1074</v>
      </c>
      <c r="C225" s="158" t="s">
        <v>2065</v>
      </c>
      <c r="D225" s="204" t="s">
        <v>2065</v>
      </c>
      <c r="F225" s="92" t="str">
        <f t="shared" si="4"/>
        <v/>
      </c>
      <c r="G225" s="92" t="str">
        <f t="shared" si="5"/>
        <v/>
      </c>
    </row>
    <row r="226" spans="1:7" x14ac:dyDescent="0.25">
      <c r="A226" s="70" t="s">
        <v>1075</v>
      </c>
      <c r="B226" s="70" t="s">
        <v>1076</v>
      </c>
      <c r="C226" s="158" t="s">
        <v>2065</v>
      </c>
      <c r="D226" s="204" t="s">
        <v>2065</v>
      </c>
      <c r="F226" s="92" t="str">
        <f t="shared" si="4"/>
        <v/>
      </c>
      <c r="G226" s="92" t="str">
        <f t="shared" si="5"/>
        <v/>
      </c>
    </row>
    <row r="227" spans="1:7" x14ac:dyDescent="0.25">
      <c r="A227" s="70" t="s">
        <v>1077</v>
      </c>
      <c r="B227" s="94" t="s">
        <v>316</v>
      </c>
      <c r="C227" s="110">
        <f>SUM(C219:C226)</f>
        <v>0</v>
      </c>
      <c r="D227" s="139">
        <f>SUM(D219:D226)</f>
        <v>0</v>
      </c>
      <c r="F227" s="135">
        <f>SUM(F219:F226)</f>
        <v>0</v>
      </c>
      <c r="G227" s="135">
        <f>SUM(G219:G226)</f>
        <v>0</v>
      </c>
    </row>
    <row r="228" spans="1:7" outlineLevel="1" x14ac:dyDescent="0.25">
      <c r="A228" s="70" t="s">
        <v>1078</v>
      </c>
      <c r="B228" s="136" t="s">
        <v>1079</v>
      </c>
      <c r="C228" s="158"/>
      <c r="D228" s="204"/>
      <c r="F228" s="92" t="str">
        <f t="shared" si="4"/>
        <v/>
      </c>
      <c r="G228" s="92" t="str">
        <f t="shared" si="5"/>
        <v/>
      </c>
    </row>
    <row r="229" spans="1:7" outlineLevel="1" x14ac:dyDescent="0.25">
      <c r="A229" s="70" t="s">
        <v>1080</v>
      </c>
      <c r="B229" s="136" t="s">
        <v>1081</v>
      </c>
      <c r="C229" s="158"/>
      <c r="D229" s="204"/>
      <c r="F229" s="92" t="str">
        <f t="shared" si="4"/>
        <v/>
      </c>
      <c r="G229" s="92" t="str">
        <f t="shared" si="5"/>
        <v/>
      </c>
    </row>
    <row r="230" spans="1:7" outlineLevel="1" x14ac:dyDescent="0.25">
      <c r="A230" s="70" t="s">
        <v>1082</v>
      </c>
      <c r="B230" s="136" t="s">
        <v>1083</v>
      </c>
      <c r="C230" s="158"/>
      <c r="D230" s="204"/>
      <c r="F230" s="92" t="str">
        <f t="shared" si="4"/>
        <v/>
      </c>
      <c r="G230" s="92" t="str">
        <f t="shared" si="5"/>
        <v/>
      </c>
    </row>
    <row r="231" spans="1:7" outlineLevel="1" x14ac:dyDescent="0.25">
      <c r="A231" s="70" t="s">
        <v>1084</v>
      </c>
      <c r="B231" s="136" t="s">
        <v>1085</v>
      </c>
      <c r="C231" s="158"/>
      <c r="D231" s="204"/>
      <c r="F231" s="92" t="str">
        <f t="shared" si="4"/>
        <v/>
      </c>
      <c r="G231" s="92" t="str">
        <f t="shared" si="5"/>
        <v/>
      </c>
    </row>
    <row r="232" spans="1:7" outlineLevel="1" x14ac:dyDescent="0.25">
      <c r="A232" s="70" t="s">
        <v>1086</v>
      </c>
      <c r="B232" s="136" t="s">
        <v>1087</v>
      </c>
      <c r="C232" s="158"/>
      <c r="D232" s="204"/>
      <c r="F232" s="92" t="str">
        <f t="shared" si="4"/>
        <v/>
      </c>
      <c r="G232" s="92" t="str">
        <f t="shared" si="5"/>
        <v/>
      </c>
    </row>
    <row r="233" spans="1:7" outlineLevel="1" x14ac:dyDescent="0.25">
      <c r="A233" s="70" t="s">
        <v>1088</v>
      </c>
      <c r="B233" s="136" t="s">
        <v>1089</v>
      </c>
      <c r="C233" s="158"/>
      <c r="D233" s="204"/>
      <c r="F233" s="92" t="str">
        <f t="shared" si="4"/>
        <v/>
      </c>
      <c r="G233" s="92" t="str">
        <f t="shared" si="5"/>
        <v/>
      </c>
    </row>
    <row r="234" spans="1:7" outlineLevel="1" x14ac:dyDescent="0.25">
      <c r="A234" s="70" t="s">
        <v>1090</v>
      </c>
      <c r="B234" s="97"/>
      <c r="F234" s="137"/>
      <c r="G234" s="137"/>
    </row>
    <row r="235" spans="1:7" outlineLevel="1" x14ac:dyDescent="0.25">
      <c r="A235" s="70" t="s">
        <v>1091</v>
      </c>
      <c r="B235" s="97"/>
      <c r="F235" s="137"/>
      <c r="G235" s="137"/>
    </row>
    <row r="236" spans="1:7" outlineLevel="1" x14ac:dyDescent="0.25">
      <c r="A236" s="70" t="s">
        <v>1092</v>
      </c>
      <c r="B236" s="97"/>
      <c r="F236" s="137"/>
      <c r="G236" s="137"/>
    </row>
    <row r="237" spans="1:7" ht="15" customHeight="1" x14ac:dyDescent="0.25">
      <c r="A237" s="79"/>
      <c r="B237" s="79" t="s">
        <v>1093</v>
      </c>
      <c r="C237" s="79" t="s">
        <v>1012</v>
      </c>
      <c r="D237" s="79" t="s">
        <v>1013</v>
      </c>
      <c r="E237" s="81"/>
      <c r="F237" s="79" t="s">
        <v>799</v>
      </c>
      <c r="G237" s="79" t="s">
        <v>1014</v>
      </c>
    </row>
    <row r="238" spans="1:7" x14ac:dyDescent="0.25">
      <c r="A238" s="70" t="s">
        <v>1094</v>
      </c>
      <c r="B238" s="70" t="s">
        <v>1059</v>
      </c>
      <c r="C238" s="146">
        <v>0.52803871850734252</v>
      </c>
      <c r="D238" s="146">
        <v>8144</v>
      </c>
      <c r="F238" s="231"/>
      <c r="G238" s="231"/>
    </row>
    <row r="239" spans="1:7" x14ac:dyDescent="0.25">
      <c r="C239" s="76"/>
      <c r="D239" s="76"/>
      <c r="F239" s="231"/>
      <c r="G239" s="231"/>
    </row>
    <row r="240" spans="1:7" x14ac:dyDescent="0.25">
      <c r="B240" s="83" t="s">
        <v>1060</v>
      </c>
      <c r="C240" s="76"/>
      <c r="D240" s="76"/>
      <c r="F240" s="231"/>
      <c r="G240" s="231"/>
    </row>
    <row r="241" spans="1:7" x14ac:dyDescent="0.25">
      <c r="A241" s="70" t="s">
        <v>1095</v>
      </c>
      <c r="B241" s="70" t="s">
        <v>1062</v>
      </c>
      <c r="C241" s="158">
        <v>4363.7567437900016</v>
      </c>
      <c r="D241" s="158">
        <v>3266</v>
      </c>
      <c r="F241" s="92">
        <f>IF($C$249=0,"",IF(C241="[Mark as ND1 if not relevant]","",C241/$C$249))</f>
        <v>0.23063402881165965</v>
      </c>
      <c r="G241" s="92">
        <f>IF($D$249=0,"",IF(D241="[Mark as ND1 if not relevant]","",D241/$D$249))</f>
        <v>0.40103143418467585</v>
      </c>
    </row>
    <row r="242" spans="1:7" x14ac:dyDescent="0.25">
      <c r="A242" s="70" t="s">
        <v>1096</v>
      </c>
      <c r="B242" s="70" t="s">
        <v>1064</v>
      </c>
      <c r="C242" s="158">
        <v>3086.3564007399959</v>
      </c>
      <c r="D242" s="158">
        <v>1199</v>
      </c>
      <c r="F242" s="92">
        <f t="shared" ref="F242:F248" si="6">IF($C$249=0,"",IF(C242="[Mark as ND1 if not relevant]","",C242/$C$249))</f>
        <v>0.16312064417071306</v>
      </c>
      <c r="G242" s="92">
        <f t="shared" ref="G242:G248" si="7">IF($D$249=0,"",IF(D242="[Mark as ND1 if not relevant]","",D242/$D$249))</f>
        <v>0.14722495088408644</v>
      </c>
    </row>
    <row r="243" spans="1:7" x14ac:dyDescent="0.25">
      <c r="A243" s="70" t="s">
        <v>1097</v>
      </c>
      <c r="B243" s="70" t="s">
        <v>1066</v>
      </c>
      <c r="C243" s="158">
        <v>4068.496232239992</v>
      </c>
      <c r="D243" s="158">
        <v>1406</v>
      </c>
      <c r="F243" s="92">
        <f t="shared" si="6"/>
        <v>0.2150288690087723</v>
      </c>
      <c r="G243" s="92">
        <f t="shared" si="7"/>
        <v>0.17264243614931238</v>
      </c>
    </row>
    <row r="244" spans="1:7" x14ac:dyDescent="0.25">
      <c r="A244" s="70" t="s">
        <v>1098</v>
      </c>
      <c r="B244" s="70" t="s">
        <v>1068</v>
      </c>
      <c r="C244" s="158">
        <v>3890.131743800001</v>
      </c>
      <c r="D244" s="158">
        <v>1262</v>
      </c>
      <c r="F244" s="92">
        <f t="shared" si="6"/>
        <v>0.20560191810817796</v>
      </c>
      <c r="G244" s="92">
        <f t="shared" si="7"/>
        <v>0.1549607072691552</v>
      </c>
    </row>
    <row r="245" spans="1:7" x14ac:dyDescent="0.25">
      <c r="A245" s="70" t="s">
        <v>1099</v>
      </c>
      <c r="B245" s="70" t="s">
        <v>1070</v>
      </c>
      <c r="C245" s="158">
        <v>3370.6002554600018</v>
      </c>
      <c r="D245" s="158">
        <v>967</v>
      </c>
      <c r="F245" s="92">
        <f t="shared" si="6"/>
        <v>0.17814354971473159</v>
      </c>
      <c r="G245" s="92">
        <f t="shared" si="7"/>
        <v>0.118737721021611</v>
      </c>
    </row>
    <row r="246" spans="1:7" x14ac:dyDescent="0.25">
      <c r="A246" s="70" t="s">
        <v>1100</v>
      </c>
      <c r="B246" s="70" t="s">
        <v>1072</v>
      </c>
      <c r="C246" s="158">
        <v>129.42915759000002</v>
      </c>
      <c r="D246" s="158">
        <v>39</v>
      </c>
      <c r="F246" s="92">
        <f t="shared" si="6"/>
        <v>6.840612301123589E-3</v>
      </c>
      <c r="G246" s="92">
        <f t="shared" si="7"/>
        <v>4.7888015717092334E-3</v>
      </c>
    </row>
    <row r="247" spans="1:7" x14ac:dyDescent="0.25">
      <c r="A247" s="70" t="s">
        <v>1101</v>
      </c>
      <c r="B247" s="70" t="s">
        <v>1074</v>
      </c>
      <c r="C247" s="158">
        <v>11.92718941</v>
      </c>
      <c r="D247" s="158">
        <v>5</v>
      </c>
      <c r="F247" s="92">
        <f t="shared" si="6"/>
        <v>6.3037788482199605E-4</v>
      </c>
      <c r="G247" s="92">
        <f t="shared" si="7"/>
        <v>6.1394891944990175E-4</v>
      </c>
    </row>
    <row r="248" spans="1:7" x14ac:dyDescent="0.25">
      <c r="A248" s="70" t="s">
        <v>1102</v>
      </c>
      <c r="B248" s="70" t="s">
        <v>1076</v>
      </c>
      <c r="C248" s="158">
        <v>0</v>
      </c>
      <c r="D248" s="158">
        <v>0</v>
      </c>
      <c r="F248" s="92">
        <f t="shared" si="6"/>
        <v>0</v>
      </c>
      <c r="G248" s="92">
        <f t="shared" si="7"/>
        <v>0</v>
      </c>
    </row>
    <row r="249" spans="1:7" x14ac:dyDescent="0.25">
      <c r="A249" s="70" t="s">
        <v>1103</v>
      </c>
      <c r="B249" s="94" t="s">
        <v>316</v>
      </c>
      <c r="C249" s="110">
        <f>SUM(C241:C248)</f>
        <v>18920.697723029989</v>
      </c>
      <c r="D249" s="139">
        <f>SUM(D241:D248)</f>
        <v>8144</v>
      </c>
      <c r="E249" s="70"/>
      <c r="F249" s="135">
        <f>SUM(F241:F248)</f>
        <v>1</v>
      </c>
      <c r="G249" s="135">
        <f>SUM(G241:G248)</f>
        <v>1</v>
      </c>
    </row>
    <row r="250" spans="1:7" outlineLevel="1" x14ac:dyDescent="0.25">
      <c r="A250" s="70" t="s">
        <v>1104</v>
      </c>
      <c r="B250" s="136" t="s">
        <v>1079</v>
      </c>
      <c r="C250" s="158"/>
      <c r="D250" s="204"/>
      <c r="F250" s="92">
        <f t="shared" ref="F250:F255" si="8">IF($C$249=0,"",IF(C250="[for completion]","",C250/$C$249))</f>
        <v>0</v>
      </c>
      <c r="G250" s="92">
        <f t="shared" ref="G250:G255" si="9">IF($D$249=0,"",IF(D250="[for completion]","",D250/$D$249))</f>
        <v>0</v>
      </c>
    </row>
    <row r="251" spans="1:7" outlineLevel="1" x14ac:dyDescent="0.25">
      <c r="A251" s="70" t="s">
        <v>1105</v>
      </c>
      <c r="B251" s="136" t="s">
        <v>1081</v>
      </c>
      <c r="C251" s="158"/>
      <c r="D251" s="204"/>
      <c r="F251" s="92">
        <f t="shared" si="8"/>
        <v>0</v>
      </c>
      <c r="G251" s="92">
        <f t="shared" si="9"/>
        <v>0</v>
      </c>
    </row>
    <row r="252" spans="1:7" outlineLevel="1" x14ac:dyDescent="0.25">
      <c r="A252" s="70" t="s">
        <v>1106</v>
      </c>
      <c r="B252" s="136" t="s">
        <v>1083</v>
      </c>
      <c r="C252" s="158"/>
      <c r="D252" s="204"/>
      <c r="F252" s="92">
        <f t="shared" si="8"/>
        <v>0</v>
      </c>
      <c r="G252" s="92">
        <f t="shared" si="9"/>
        <v>0</v>
      </c>
    </row>
    <row r="253" spans="1:7" outlineLevel="1" x14ac:dyDescent="0.25">
      <c r="A253" s="70" t="s">
        <v>1107</v>
      </c>
      <c r="B253" s="136" t="s">
        <v>1085</v>
      </c>
      <c r="C253" s="158"/>
      <c r="D253" s="204"/>
      <c r="F253" s="92">
        <f t="shared" si="8"/>
        <v>0</v>
      </c>
      <c r="G253" s="92">
        <f t="shared" si="9"/>
        <v>0</v>
      </c>
    </row>
    <row r="254" spans="1:7" outlineLevel="1" x14ac:dyDescent="0.25">
      <c r="A254" s="70" t="s">
        <v>1108</v>
      </c>
      <c r="B254" s="136" t="s">
        <v>1087</v>
      </c>
      <c r="C254" s="158"/>
      <c r="D254" s="204"/>
      <c r="F254" s="92">
        <f t="shared" si="8"/>
        <v>0</v>
      </c>
      <c r="G254" s="92">
        <f t="shared" si="9"/>
        <v>0</v>
      </c>
    </row>
    <row r="255" spans="1:7" outlineLevel="1" x14ac:dyDescent="0.25">
      <c r="A255" s="70" t="s">
        <v>1109</v>
      </c>
      <c r="B255" s="136" t="s">
        <v>1089</v>
      </c>
      <c r="C255" s="158"/>
      <c r="D255" s="204"/>
      <c r="F255" s="92">
        <f t="shared" si="8"/>
        <v>0</v>
      </c>
      <c r="G255" s="92">
        <f t="shared" si="9"/>
        <v>0</v>
      </c>
    </row>
    <row r="256" spans="1:7" outlineLevel="1" x14ac:dyDescent="0.25">
      <c r="A256" s="70" t="s">
        <v>1110</v>
      </c>
      <c r="B256" s="97"/>
      <c r="F256" s="93"/>
      <c r="G256" s="93"/>
    </row>
    <row r="257" spans="1:14" outlineLevel="1" x14ac:dyDescent="0.25">
      <c r="A257" s="70" t="s">
        <v>1111</v>
      </c>
      <c r="B257" s="97"/>
      <c r="F257" s="93"/>
      <c r="G257" s="93"/>
    </row>
    <row r="258" spans="1:14" outlineLevel="1" x14ac:dyDescent="0.25">
      <c r="A258" s="70" t="s">
        <v>1112</v>
      </c>
      <c r="B258" s="97"/>
      <c r="F258" s="93"/>
      <c r="G258" s="93"/>
    </row>
    <row r="259" spans="1:14" ht="15" customHeight="1" x14ac:dyDescent="0.25">
      <c r="A259" s="79"/>
      <c r="B259" s="99" t="s">
        <v>1113</v>
      </c>
      <c r="C259" s="79" t="s">
        <v>799</v>
      </c>
      <c r="D259" s="79"/>
      <c r="E259" s="81"/>
      <c r="F259" s="79"/>
      <c r="G259" s="79"/>
    </row>
    <row r="260" spans="1:14" x14ac:dyDescent="0.25">
      <c r="A260" s="70" t="s">
        <v>1114</v>
      </c>
      <c r="B260" s="70" t="s">
        <v>1115</v>
      </c>
      <c r="C260" s="146">
        <v>0.98501964636542239</v>
      </c>
      <c r="E260" s="153"/>
      <c r="F260" s="153"/>
      <c r="G260" s="153"/>
    </row>
    <row r="261" spans="1:14" x14ac:dyDescent="0.25">
      <c r="A261" s="70" t="s">
        <v>1116</v>
      </c>
      <c r="B261" s="70" t="s">
        <v>1117</v>
      </c>
      <c r="C261" s="146">
        <v>1.4980353634577602E-2</v>
      </c>
      <c r="E261" s="153"/>
      <c r="F261" s="153"/>
    </row>
    <row r="262" spans="1:14" x14ac:dyDescent="0.25">
      <c r="A262" s="70" t="s">
        <v>1118</v>
      </c>
      <c r="B262" s="70" t="s">
        <v>1119</v>
      </c>
      <c r="C262" s="146">
        <v>0</v>
      </c>
      <c r="E262" s="153"/>
      <c r="F262" s="153"/>
    </row>
    <row r="263" spans="1:14" x14ac:dyDescent="0.25">
      <c r="A263" s="70" t="s">
        <v>1120</v>
      </c>
      <c r="B263" s="70" t="s">
        <v>1121</v>
      </c>
      <c r="C263" s="146">
        <v>0</v>
      </c>
      <c r="E263" s="153"/>
      <c r="F263" s="153"/>
    </row>
    <row r="264" spans="1:14" x14ac:dyDescent="0.25">
      <c r="A264" s="70" t="s">
        <v>1122</v>
      </c>
      <c r="B264" s="83" t="s">
        <v>1123</v>
      </c>
      <c r="C264" s="146">
        <v>0</v>
      </c>
      <c r="D264" s="100"/>
      <c r="E264" s="100"/>
      <c r="F264" s="101"/>
      <c r="G264" s="101"/>
      <c r="H264" s="54"/>
      <c r="I264" s="57"/>
      <c r="J264" s="57"/>
      <c r="K264" s="57"/>
      <c r="L264" s="54"/>
      <c r="M264" s="54"/>
      <c r="N264" s="54"/>
    </row>
    <row r="265" spans="1:14" x14ac:dyDescent="0.25">
      <c r="A265" s="70" t="s">
        <v>1124</v>
      </c>
      <c r="B265" s="70" t="s">
        <v>314</v>
      </c>
      <c r="C265" s="146">
        <v>0</v>
      </c>
      <c r="E265" s="153"/>
      <c r="F265" s="153"/>
    </row>
    <row r="266" spans="1:14" outlineLevel="1" x14ac:dyDescent="0.25">
      <c r="A266" s="70" t="s">
        <v>1125</v>
      </c>
      <c r="B266" s="136" t="s">
        <v>1126</v>
      </c>
      <c r="C266" s="205"/>
      <c r="E266" s="153"/>
      <c r="F266" s="153"/>
    </row>
    <row r="267" spans="1:14" outlineLevel="1" x14ac:dyDescent="0.25">
      <c r="A267" s="70" t="s">
        <v>1127</v>
      </c>
      <c r="B267" s="136" t="s">
        <v>1128</v>
      </c>
      <c r="C267" s="146"/>
      <c r="E267" s="153"/>
      <c r="F267" s="153"/>
    </row>
    <row r="268" spans="1:14" outlineLevel="1" x14ac:dyDescent="0.25">
      <c r="A268" s="70" t="s">
        <v>1129</v>
      </c>
      <c r="B268" s="136" t="s">
        <v>1130</v>
      </c>
      <c r="C268" s="146"/>
      <c r="E268" s="153"/>
      <c r="F268" s="153"/>
    </row>
    <row r="269" spans="1:14" outlineLevel="1" x14ac:dyDescent="0.25">
      <c r="A269" s="70" t="s">
        <v>1131</v>
      </c>
      <c r="B269" s="136" t="s">
        <v>1132</v>
      </c>
      <c r="C269" s="146"/>
      <c r="E269" s="153"/>
      <c r="F269" s="153"/>
    </row>
    <row r="270" spans="1:14" outlineLevel="1" x14ac:dyDescent="0.25">
      <c r="A270" s="70" t="s">
        <v>1133</v>
      </c>
      <c r="B270" s="193" t="s">
        <v>318</v>
      </c>
      <c r="C270" s="146"/>
      <c r="E270" s="153"/>
      <c r="F270" s="153"/>
    </row>
    <row r="271" spans="1:14" outlineLevel="1" x14ac:dyDescent="0.25">
      <c r="A271" s="70" t="s">
        <v>1134</v>
      </c>
      <c r="B271" s="193" t="s">
        <v>318</v>
      </c>
      <c r="C271" s="146"/>
      <c r="E271" s="153"/>
      <c r="F271" s="153"/>
    </row>
    <row r="272" spans="1:14" outlineLevel="1" x14ac:dyDescent="0.25">
      <c r="A272" s="70" t="s">
        <v>1135</v>
      </c>
      <c r="B272" s="193" t="s">
        <v>318</v>
      </c>
      <c r="C272" s="146"/>
      <c r="E272" s="153"/>
      <c r="F272" s="153"/>
    </row>
    <row r="273" spans="1:7" outlineLevel="1" x14ac:dyDescent="0.25">
      <c r="A273" s="70" t="s">
        <v>1136</v>
      </c>
      <c r="B273" s="193" t="s">
        <v>318</v>
      </c>
      <c r="C273" s="146"/>
      <c r="E273" s="153"/>
      <c r="F273" s="153"/>
    </row>
    <row r="274" spans="1:7" outlineLevel="1" x14ac:dyDescent="0.25">
      <c r="A274" s="70" t="s">
        <v>1137</v>
      </c>
      <c r="B274" s="193" t="s">
        <v>318</v>
      </c>
      <c r="C274" s="146"/>
      <c r="E274" s="153"/>
      <c r="F274" s="153"/>
    </row>
    <row r="275" spans="1:7" outlineLevel="1" x14ac:dyDescent="0.25">
      <c r="A275" s="70" t="s">
        <v>1138</v>
      </c>
      <c r="B275" s="193" t="s">
        <v>318</v>
      </c>
      <c r="C275" s="146"/>
      <c r="E275" s="153"/>
      <c r="F275" s="153"/>
    </row>
    <row r="276" spans="1:7" ht="15" customHeight="1" x14ac:dyDescent="0.25">
      <c r="A276" s="79"/>
      <c r="B276" s="99" t="s">
        <v>1139</v>
      </c>
      <c r="C276" s="79" t="s">
        <v>799</v>
      </c>
      <c r="D276" s="79"/>
      <c r="E276" s="81"/>
      <c r="F276" s="79"/>
      <c r="G276" s="82"/>
    </row>
    <row r="277" spans="1:7" x14ac:dyDescent="0.25">
      <c r="A277" s="70" t="s">
        <v>1140</v>
      </c>
      <c r="B277" s="70" t="s">
        <v>1141</v>
      </c>
      <c r="C277" s="146">
        <v>1</v>
      </c>
      <c r="E277" s="54"/>
      <c r="F277" s="54"/>
    </row>
    <row r="278" spans="1:7" x14ac:dyDescent="0.25">
      <c r="A278" s="70" t="s">
        <v>1142</v>
      </c>
      <c r="B278" s="70" t="s">
        <v>1143</v>
      </c>
      <c r="C278" s="146">
        <v>0</v>
      </c>
      <c r="E278" s="54"/>
      <c r="F278" s="54"/>
    </row>
    <row r="279" spans="1:7" x14ac:dyDescent="0.25">
      <c r="A279" s="70" t="s">
        <v>1144</v>
      </c>
      <c r="B279" s="70" t="s">
        <v>314</v>
      </c>
      <c r="C279" s="146">
        <v>0</v>
      </c>
      <c r="E279" s="54"/>
      <c r="F279" s="54"/>
    </row>
    <row r="280" spans="1:7" outlineLevel="1" x14ac:dyDescent="0.25">
      <c r="A280" s="70" t="s">
        <v>1145</v>
      </c>
      <c r="B280" s="76"/>
      <c r="C280" s="146"/>
      <c r="E280" s="54"/>
      <c r="F280" s="54"/>
    </row>
    <row r="281" spans="1:7" outlineLevel="1" x14ac:dyDescent="0.25">
      <c r="A281" s="70" t="s">
        <v>1146</v>
      </c>
      <c r="B281" s="76"/>
      <c r="C281" s="146"/>
      <c r="E281" s="54"/>
      <c r="F281" s="54"/>
    </row>
    <row r="282" spans="1:7" outlineLevel="1" x14ac:dyDescent="0.25">
      <c r="A282" s="70" t="s">
        <v>1147</v>
      </c>
      <c r="B282" s="76"/>
      <c r="C282" s="146"/>
      <c r="E282" s="54"/>
      <c r="F282" s="54"/>
    </row>
    <row r="283" spans="1:7" outlineLevel="1" x14ac:dyDescent="0.25">
      <c r="A283" s="70" t="s">
        <v>1148</v>
      </c>
      <c r="B283" s="76"/>
      <c r="C283" s="146"/>
      <c r="E283" s="54"/>
      <c r="F283" s="54"/>
    </row>
    <row r="284" spans="1:7" outlineLevel="1" x14ac:dyDescent="0.25">
      <c r="A284" s="70" t="s">
        <v>1149</v>
      </c>
      <c r="B284" s="76"/>
      <c r="C284" s="146"/>
      <c r="E284" s="54"/>
      <c r="F284" s="54"/>
    </row>
    <row r="285" spans="1:7" outlineLevel="1" x14ac:dyDescent="0.25">
      <c r="A285" s="70" t="s">
        <v>1150</v>
      </c>
      <c r="B285" s="76"/>
      <c r="C285" s="146"/>
      <c r="E285" s="54"/>
      <c r="F285" s="54"/>
    </row>
    <row r="286" spans="1:7" s="2" customFormat="1" x14ac:dyDescent="0.25">
      <c r="A286" s="80"/>
      <c r="B286" s="80" t="s">
        <v>1151</v>
      </c>
      <c r="C286" s="80" t="s">
        <v>276</v>
      </c>
      <c r="D286" s="80" t="s">
        <v>1152</v>
      </c>
      <c r="E286" s="80"/>
      <c r="F286" s="80" t="s">
        <v>799</v>
      </c>
      <c r="G286" s="80" t="s">
        <v>1153</v>
      </c>
    </row>
    <row r="287" spans="1:7" s="2" customFormat="1" x14ac:dyDescent="0.25">
      <c r="A287" s="70" t="s">
        <v>1154</v>
      </c>
      <c r="B287" s="179" t="s">
        <v>1155</v>
      </c>
      <c r="C287" s="158">
        <v>1227.1473132600001</v>
      </c>
      <c r="D287" s="204" t="s">
        <v>2065</v>
      </c>
      <c r="E287" s="62"/>
      <c r="F287" s="92">
        <f>IF($C$305=0,"",IF(C287="[For completion]","",C287/$C$305))</f>
        <v>6.4857402788393664E-2</v>
      </c>
      <c r="G287" s="92" t="str">
        <f>IF($D$305=0,"",IF(D287="[For completion]","",D287/$D$305))</f>
        <v/>
      </c>
    </row>
    <row r="288" spans="1:7" s="2" customFormat="1" x14ac:dyDescent="0.25">
      <c r="A288" s="70" t="s">
        <v>1156</v>
      </c>
      <c r="B288" s="179" t="s">
        <v>1157</v>
      </c>
      <c r="C288" s="158">
        <v>3178.1371497900077</v>
      </c>
      <c r="D288" s="204" t="s">
        <v>2065</v>
      </c>
      <c r="E288" s="62"/>
      <c r="F288" s="92">
        <f t="shared" ref="F288:F304" si="10">IF($C$305=0,"",IF(C288="[For completion]","",C288/$C$305))</f>
        <v>0.16797145624929169</v>
      </c>
      <c r="G288" s="92" t="str">
        <f t="shared" ref="G288:G304" si="11">IF($D$305=0,"",IF(D288="[For completion]","",D288/$D$305))</f>
        <v/>
      </c>
    </row>
    <row r="289" spans="1:7" s="2" customFormat="1" x14ac:dyDescent="0.25">
      <c r="A289" s="70" t="s">
        <v>1158</v>
      </c>
      <c r="B289" s="179" t="s">
        <v>1159</v>
      </c>
      <c r="C289" s="158">
        <v>2051.9861385300042</v>
      </c>
      <c r="D289" s="204" t="s">
        <v>2065</v>
      </c>
      <c r="E289" s="62"/>
      <c r="F289" s="92">
        <f t="shared" si="10"/>
        <v>0.10845192754347296</v>
      </c>
      <c r="G289" s="92" t="str">
        <f t="shared" si="11"/>
        <v/>
      </c>
    </row>
    <row r="290" spans="1:7" s="2" customFormat="1" x14ac:dyDescent="0.25">
      <c r="A290" s="70" t="s">
        <v>1160</v>
      </c>
      <c r="B290" s="179" t="s">
        <v>1161</v>
      </c>
      <c r="C290" s="158">
        <v>3311.8553216300011</v>
      </c>
      <c r="D290" s="204" t="s">
        <v>2065</v>
      </c>
      <c r="E290" s="62"/>
      <c r="F290" s="92">
        <f t="shared" si="10"/>
        <v>0.17503875227597221</v>
      </c>
      <c r="G290" s="92" t="str">
        <f t="shared" si="11"/>
        <v/>
      </c>
    </row>
    <row r="291" spans="1:7" s="2" customFormat="1" x14ac:dyDescent="0.25">
      <c r="A291" s="70" t="s">
        <v>1162</v>
      </c>
      <c r="B291" s="179" t="s">
        <v>1163</v>
      </c>
      <c r="C291" s="158">
        <v>3507.8666482699932</v>
      </c>
      <c r="D291" s="204" t="s">
        <v>2065</v>
      </c>
      <c r="E291" s="62"/>
      <c r="F291" s="92">
        <f t="shared" si="10"/>
        <v>0.18539837693195993</v>
      </c>
      <c r="G291" s="92" t="str">
        <f t="shared" si="11"/>
        <v/>
      </c>
    </row>
    <row r="292" spans="1:7" s="2" customFormat="1" x14ac:dyDescent="0.25">
      <c r="A292" s="70" t="s">
        <v>1164</v>
      </c>
      <c r="B292" s="179" t="s">
        <v>1165</v>
      </c>
      <c r="C292" s="158">
        <v>2475.5086333200015</v>
      </c>
      <c r="D292" s="204" t="s">
        <v>2065</v>
      </c>
      <c r="E292" s="62"/>
      <c r="F292" s="92">
        <f t="shared" si="10"/>
        <v>0.13083601194615815</v>
      </c>
      <c r="G292" s="92" t="str">
        <f t="shared" si="11"/>
        <v/>
      </c>
    </row>
    <row r="293" spans="1:7" s="2" customFormat="1" x14ac:dyDescent="0.25">
      <c r="A293" s="70" t="s">
        <v>1166</v>
      </c>
      <c r="B293" s="179" t="s">
        <v>1167</v>
      </c>
      <c r="C293" s="158">
        <v>3012.6098216400005</v>
      </c>
      <c r="D293" s="204" t="s">
        <v>2065</v>
      </c>
      <c r="E293" s="62"/>
      <c r="F293" s="92">
        <f t="shared" si="10"/>
        <v>0.15922297717240597</v>
      </c>
      <c r="G293" s="92" t="str">
        <f t="shared" si="11"/>
        <v/>
      </c>
    </row>
    <row r="294" spans="1:7" s="2" customFormat="1" x14ac:dyDescent="0.25">
      <c r="A294" s="70" t="s">
        <v>1168</v>
      </c>
      <c r="B294" s="179"/>
      <c r="C294" s="158"/>
      <c r="D294" s="204"/>
      <c r="E294" s="62"/>
      <c r="F294" s="92">
        <f t="shared" si="10"/>
        <v>0</v>
      </c>
      <c r="G294" s="92" t="str">
        <f t="shared" si="11"/>
        <v/>
      </c>
    </row>
    <row r="295" spans="1:7" s="2" customFormat="1" x14ac:dyDescent="0.25">
      <c r="A295" s="70" t="s">
        <v>1169</v>
      </c>
      <c r="B295" s="179"/>
      <c r="C295" s="158"/>
      <c r="D295" s="204"/>
      <c r="E295" s="62"/>
      <c r="F295" s="92">
        <f t="shared" si="10"/>
        <v>0</v>
      </c>
      <c r="G295" s="92" t="str">
        <f t="shared" si="11"/>
        <v/>
      </c>
    </row>
    <row r="296" spans="1:7" s="2" customFormat="1" x14ac:dyDescent="0.25">
      <c r="A296" s="70" t="s">
        <v>1170</v>
      </c>
      <c r="B296" s="179"/>
      <c r="C296" s="158"/>
      <c r="D296" s="204"/>
      <c r="E296" s="62"/>
      <c r="F296" s="92">
        <f t="shared" si="10"/>
        <v>0</v>
      </c>
      <c r="G296" s="92" t="str">
        <f t="shared" si="11"/>
        <v/>
      </c>
    </row>
    <row r="297" spans="1:7" s="2" customFormat="1" x14ac:dyDescent="0.25">
      <c r="A297" s="70" t="s">
        <v>1171</v>
      </c>
      <c r="B297" s="179"/>
      <c r="C297" s="158"/>
      <c r="D297" s="204"/>
      <c r="E297" s="62"/>
      <c r="F297" s="92">
        <f t="shared" si="10"/>
        <v>0</v>
      </c>
      <c r="G297" s="92" t="str">
        <f t="shared" si="11"/>
        <v/>
      </c>
    </row>
    <row r="298" spans="1:7" s="2" customFormat="1" x14ac:dyDescent="0.25">
      <c r="A298" s="70" t="s">
        <v>1172</v>
      </c>
      <c r="B298" s="179"/>
      <c r="C298" s="158"/>
      <c r="D298" s="204"/>
      <c r="E298" s="62"/>
      <c r="F298" s="92">
        <f t="shared" si="10"/>
        <v>0</v>
      </c>
      <c r="G298" s="92" t="str">
        <f t="shared" si="11"/>
        <v/>
      </c>
    </row>
    <row r="299" spans="1:7" s="2" customFormat="1" x14ac:dyDescent="0.25">
      <c r="A299" s="70" t="s">
        <v>1173</v>
      </c>
      <c r="B299" s="179"/>
      <c r="C299" s="158"/>
      <c r="D299" s="204"/>
      <c r="E299" s="62"/>
      <c r="F299" s="92">
        <f t="shared" si="10"/>
        <v>0</v>
      </c>
      <c r="G299" s="92" t="str">
        <f t="shared" si="11"/>
        <v/>
      </c>
    </row>
    <row r="300" spans="1:7" s="2" customFormat="1" x14ac:dyDescent="0.25">
      <c r="A300" s="70" t="s">
        <v>1174</v>
      </c>
      <c r="B300" s="179"/>
      <c r="C300" s="158"/>
      <c r="D300" s="204"/>
      <c r="E300" s="62"/>
      <c r="F300" s="92">
        <f t="shared" si="10"/>
        <v>0</v>
      </c>
      <c r="G300" s="92" t="str">
        <f t="shared" si="11"/>
        <v/>
      </c>
    </row>
    <row r="301" spans="1:7" s="2" customFormat="1" x14ac:dyDescent="0.25">
      <c r="A301" s="70" t="s">
        <v>1175</v>
      </c>
      <c r="B301" s="179"/>
      <c r="C301" s="158"/>
      <c r="D301" s="204"/>
      <c r="E301" s="62"/>
      <c r="F301" s="92">
        <f t="shared" si="10"/>
        <v>0</v>
      </c>
      <c r="G301" s="92" t="str">
        <f t="shared" si="11"/>
        <v/>
      </c>
    </row>
    <row r="302" spans="1:7" s="2" customFormat="1" x14ac:dyDescent="0.25">
      <c r="A302" s="70" t="s">
        <v>1176</v>
      </c>
      <c r="B302" s="179"/>
      <c r="C302" s="158"/>
      <c r="D302" s="204"/>
      <c r="E302" s="62"/>
      <c r="F302" s="92">
        <f t="shared" si="10"/>
        <v>0</v>
      </c>
      <c r="G302" s="92" t="str">
        <f t="shared" si="11"/>
        <v/>
      </c>
    </row>
    <row r="303" spans="1:7" s="2" customFormat="1" x14ac:dyDescent="0.25">
      <c r="A303" s="70" t="s">
        <v>1177</v>
      </c>
      <c r="B303" s="179"/>
      <c r="C303" s="158"/>
      <c r="D303" s="204"/>
      <c r="E303" s="62"/>
      <c r="F303" s="92">
        <f t="shared" si="10"/>
        <v>0</v>
      </c>
      <c r="G303" s="92" t="str">
        <f t="shared" si="11"/>
        <v/>
      </c>
    </row>
    <row r="304" spans="1:7" s="2" customFormat="1" x14ac:dyDescent="0.25">
      <c r="A304" s="70" t="s">
        <v>1178</v>
      </c>
      <c r="B304" s="83" t="s">
        <v>1179</v>
      </c>
      <c r="C304" s="158">
        <v>155.58669658999997</v>
      </c>
      <c r="D304" s="204" t="s">
        <v>2065</v>
      </c>
      <c r="E304" s="62"/>
      <c r="F304" s="92">
        <f t="shared" si="10"/>
        <v>8.2230950923454608E-3</v>
      </c>
      <c r="G304" s="92" t="str">
        <f t="shared" si="11"/>
        <v/>
      </c>
    </row>
    <row r="305" spans="1:7" s="2" customFormat="1" x14ac:dyDescent="0.25">
      <c r="A305" s="70" t="s">
        <v>1180</v>
      </c>
      <c r="B305" s="83" t="s">
        <v>316</v>
      </c>
      <c r="C305" s="110">
        <f>SUM(C287:C304)</f>
        <v>18920.697723030007</v>
      </c>
      <c r="D305" s="70">
        <f>SUM(D287:D304)</f>
        <v>0</v>
      </c>
      <c r="E305" s="62"/>
      <c r="F305" s="156">
        <f>SUM(F287:F304)</f>
        <v>1</v>
      </c>
      <c r="G305" s="156">
        <f>SUM(G287:G304)</f>
        <v>0</v>
      </c>
    </row>
    <row r="306" spans="1:7" s="2" customFormat="1" x14ac:dyDescent="0.25">
      <c r="A306" s="70" t="s">
        <v>1181</v>
      </c>
      <c r="B306" s="74"/>
      <c r="C306" s="57"/>
      <c r="D306" s="57"/>
      <c r="E306" s="62"/>
      <c r="F306" s="62"/>
      <c r="G306" s="62"/>
    </row>
    <row r="307" spans="1:7" s="2" customFormat="1" x14ac:dyDescent="0.25">
      <c r="A307" s="70" t="s">
        <v>1182</v>
      </c>
      <c r="B307" s="74"/>
      <c r="C307" s="57"/>
      <c r="D307" s="57"/>
      <c r="E307" s="62"/>
      <c r="F307" s="62"/>
      <c r="G307" s="62"/>
    </row>
    <row r="308" spans="1:7" s="2" customFormat="1" x14ac:dyDescent="0.25">
      <c r="A308" s="70" t="s">
        <v>1183</v>
      </c>
      <c r="B308" s="74"/>
      <c r="C308" s="57"/>
      <c r="D308" s="57"/>
      <c r="E308" s="62"/>
      <c r="F308" s="62"/>
      <c r="G308" s="62"/>
    </row>
    <row r="309" spans="1:7" s="2" customFormat="1" x14ac:dyDescent="0.25">
      <c r="A309" s="80"/>
      <c r="B309" s="80" t="s">
        <v>1184</v>
      </c>
      <c r="C309" s="80" t="s">
        <v>276</v>
      </c>
      <c r="D309" s="80" t="s">
        <v>1152</v>
      </c>
      <c r="E309" s="80"/>
      <c r="F309" s="80" t="s">
        <v>799</v>
      </c>
      <c r="G309" s="80" t="s">
        <v>1153</v>
      </c>
    </row>
    <row r="310" spans="1:7" s="2" customFormat="1" x14ac:dyDescent="0.25">
      <c r="A310" s="70" t="s">
        <v>1185</v>
      </c>
      <c r="B310" s="179" t="s">
        <v>931</v>
      </c>
      <c r="C310" s="158" t="s">
        <v>240</v>
      </c>
      <c r="D310" s="204" t="s">
        <v>240</v>
      </c>
      <c r="E310" s="62"/>
      <c r="F310" s="92" t="str">
        <f>IF($C$328=0,"",IF(C310="[For completion]","",C310/$C$328))</f>
        <v/>
      </c>
      <c r="G310" s="92" t="str">
        <f>IF($D$328=0,"",IF(D310="[For completion]","",D310/$D$328))</f>
        <v/>
      </c>
    </row>
    <row r="311" spans="1:7" s="2" customFormat="1" x14ac:dyDescent="0.25">
      <c r="A311" s="70" t="s">
        <v>1186</v>
      </c>
      <c r="B311" s="179" t="s">
        <v>931</v>
      </c>
      <c r="C311" s="158" t="s">
        <v>240</v>
      </c>
      <c r="D311" s="204" t="s">
        <v>240</v>
      </c>
      <c r="E311" s="62"/>
      <c r="F311" s="92" t="str">
        <f t="shared" ref="F311:F327" si="12">IF($C$328=0,"",IF(C311="[For completion]","",C311/$C$328))</f>
        <v/>
      </c>
      <c r="G311" s="92" t="str">
        <f t="shared" ref="G311:G327" si="13">IF($D$328=0,"",IF(D311="[For completion]","",D311/$D$328))</f>
        <v/>
      </c>
    </row>
    <row r="312" spans="1:7" s="2" customFormat="1" x14ac:dyDescent="0.25">
      <c r="A312" s="70" t="s">
        <v>1187</v>
      </c>
      <c r="B312" s="179" t="s">
        <v>931</v>
      </c>
      <c r="C312" s="158" t="s">
        <v>240</v>
      </c>
      <c r="D312" s="204" t="s">
        <v>240</v>
      </c>
      <c r="E312" s="62"/>
      <c r="F312" s="92" t="str">
        <f t="shared" si="12"/>
        <v/>
      </c>
      <c r="G312" s="92" t="str">
        <f t="shared" si="13"/>
        <v/>
      </c>
    </row>
    <row r="313" spans="1:7" s="2" customFormat="1" x14ac:dyDescent="0.25">
      <c r="A313" s="70" t="s">
        <v>1188</v>
      </c>
      <c r="B313" s="179" t="s">
        <v>931</v>
      </c>
      <c r="C313" s="158" t="s">
        <v>240</v>
      </c>
      <c r="D313" s="204" t="s">
        <v>240</v>
      </c>
      <c r="E313" s="62"/>
      <c r="F313" s="92" t="str">
        <f t="shared" si="12"/>
        <v/>
      </c>
      <c r="G313" s="92" t="str">
        <f t="shared" si="13"/>
        <v/>
      </c>
    </row>
    <row r="314" spans="1:7" s="2" customFormat="1" x14ac:dyDescent="0.25">
      <c r="A314" s="70" t="s">
        <v>1189</v>
      </c>
      <c r="B314" s="179" t="s">
        <v>931</v>
      </c>
      <c r="C314" s="158" t="s">
        <v>240</v>
      </c>
      <c r="D314" s="204" t="s">
        <v>240</v>
      </c>
      <c r="E314" s="62"/>
      <c r="F314" s="92" t="str">
        <f t="shared" si="12"/>
        <v/>
      </c>
      <c r="G314" s="92" t="str">
        <f t="shared" si="13"/>
        <v/>
      </c>
    </row>
    <row r="315" spans="1:7" s="2" customFormat="1" x14ac:dyDescent="0.25">
      <c r="A315" s="70" t="s">
        <v>1190</v>
      </c>
      <c r="B315" s="179" t="s">
        <v>931</v>
      </c>
      <c r="C315" s="158" t="s">
        <v>240</v>
      </c>
      <c r="D315" s="204" t="s">
        <v>240</v>
      </c>
      <c r="E315" s="62"/>
      <c r="F315" s="92" t="str">
        <f t="shared" si="12"/>
        <v/>
      </c>
      <c r="G315" s="92" t="str">
        <f t="shared" si="13"/>
        <v/>
      </c>
    </row>
    <row r="316" spans="1:7" s="2" customFormat="1" x14ac:dyDescent="0.25">
      <c r="A316" s="70" t="s">
        <v>1191</v>
      </c>
      <c r="B316" s="179" t="s">
        <v>931</v>
      </c>
      <c r="C316" s="158" t="s">
        <v>240</v>
      </c>
      <c r="D316" s="204" t="s">
        <v>240</v>
      </c>
      <c r="E316" s="62"/>
      <c r="F316" s="92" t="str">
        <f t="shared" si="12"/>
        <v/>
      </c>
      <c r="G316" s="92" t="str">
        <f t="shared" si="13"/>
        <v/>
      </c>
    </row>
    <row r="317" spans="1:7" s="2" customFormat="1" x14ac:dyDescent="0.25">
      <c r="A317" s="70" t="s">
        <v>1192</v>
      </c>
      <c r="B317" s="179" t="s">
        <v>931</v>
      </c>
      <c r="C317" s="158" t="s">
        <v>240</v>
      </c>
      <c r="D317" s="204" t="s">
        <v>240</v>
      </c>
      <c r="E317" s="62"/>
      <c r="F317" s="92" t="str">
        <f t="shared" si="12"/>
        <v/>
      </c>
      <c r="G317" s="92" t="str">
        <f t="shared" si="13"/>
        <v/>
      </c>
    </row>
    <row r="318" spans="1:7" s="2" customFormat="1" x14ac:dyDescent="0.25">
      <c r="A318" s="70" t="s">
        <v>1193</v>
      </c>
      <c r="B318" s="179" t="s">
        <v>931</v>
      </c>
      <c r="C318" s="158" t="s">
        <v>240</v>
      </c>
      <c r="D318" s="204" t="s">
        <v>240</v>
      </c>
      <c r="E318" s="62"/>
      <c r="F318" s="92" t="str">
        <f t="shared" si="12"/>
        <v/>
      </c>
      <c r="G318" s="92" t="str">
        <f t="shared" si="13"/>
        <v/>
      </c>
    </row>
    <row r="319" spans="1:7" s="2" customFormat="1" x14ac:dyDescent="0.25">
      <c r="A319" s="70" t="s">
        <v>1194</v>
      </c>
      <c r="B319" s="179" t="s">
        <v>931</v>
      </c>
      <c r="C319" s="158" t="s">
        <v>240</v>
      </c>
      <c r="D319" s="204" t="s">
        <v>240</v>
      </c>
      <c r="E319" s="62"/>
      <c r="F319" s="92" t="str">
        <f t="shared" si="12"/>
        <v/>
      </c>
      <c r="G319" s="92" t="str">
        <f t="shared" si="13"/>
        <v/>
      </c>
    </row>
    <row r="320" spans="1:7" s="2" customFormat="1" x14ac:dyDescent="0.25">
      <c r="A320" s="70" t="s">
        <v>1195</v>
      </c>
      <c r="B320" s="179" t="s">
        <v>931</v>
      </c>
      <c r="C320" s="158" t="s">
        <v>240</v>
      </c>
      <c r="D320" s="204" t="s">
        <v>240</v>
      </c>
      <c r="E320" s="62"/>
      <c r="F320" s="92" t="str">
        <f t="shared" si="12"/>
        <v/>
      </c>
      <c r="G320" s="92" t="str">
        <f t="shared" si="13"/>
        <v/>
      </c>
    </row>
    <row r="321" spans="1:7" s="2" customFormat="1" x14ac:dyDescent="0.25">
      <c r="A321" s="70" t="s">
        <v>1196</v>
      </c>
      <c r="B321" s="179" t="s">
        <v>931</v>
      </c>
      <c r="C321" s="158" t="s">
        <v>240</v>
      </c>
      <c r="D321" s="204" t="s">
        <v>240</v>
      </c>
      <c r="E321" s="62"/>
      <c r="F321" s="92" t="str">
        <f>IF($C$328=0,"",IF(C321="[For completion]","",C321/$C$328))</f>
        <v/>
      </c>
      <c r="G321" s="92" t="str">
        <f t="shared" si="13"/>
        <v/>
      </c>
    </row>
    <row r="322" spans="1:7" s="2" customFormat="1" x14ac:dyDescent="0.25">
      <c r="A322" s="70" t="s">
        <v>1197</v>
      </c>
      <c r="B322" s="179" t="s">
        <v>931</v>
      </c>
      <c r="C322" s="158" t="s">
        <v>240</v>
      </c>
      <c r="D322" s="204" t="s">
        <v>240</v>
      </c>
      <c r="E322" s="62"/>
      <c r="F322" s="92" t="str">
        <f t="shared" si="12"/>
        <v/>
      </c>
      <c r="G322" s="92" t="str">
        <f t="shared" si="13"/>
        <v/>
      </c>
    </row>
    <row r="323" spans="1:7" s="2" customFormat="1" x14ac:dyDescent="0.25">
      <c r="A323" s="70" t="s">
        <v>1198</v>
      </c>
      <c r="B323" s="179" t="s">
        <v>931</v>
      </c>
      <c r="C323" s="158" t="s">
        <v>240</v>
      </c>
      <c r="D323" s="204" t="s">
        <v>240</v>
      </c>
      <c r="E323" s="62"/>
      <c r="F323" s="92" t="str">
        <f t="shared" si="12"/>
        <v/>
      </c>
      <c r="G323" s="92" t="str">
        <f t="shared" si="13"/>
        <v/>
      </c>
    </row>
    <row r="324" spans="1:7" s="2" customFormat="1" x14ac:dyDescent="0.25">
      <c r="A324" s="70" t="s">
        <v>1199</v>
      </c>
      <c r="B324" s="179" t="s">
        <v>931</v>
      </c>
      <c r="C324" s="158" t="s">
        <v>240</v>
      </c>
      <c r="D324" s="204" t="s">
        <v>240</v>
      </c>
      <c r="E324" s="62"/>
      <c r="F324" s="92" t="str">
        <f t="shared" si="12"/>
        <v/>
      </c>
      <c r="G324" s="92" t="str">
        <f t="shared" si="13"/>
        <v/>
      </c>
    </row>
    <row r="325" spans="1:7" s="2" customFormat="1" x14ac:dyDescent="0.25">
      <c r="A325" s="70" t="s">
        <v>1200</v>
      </c>
      <c r="B325" s="179" t="s">
        <v>931</v>
      </c>
      <c r="C325" s="158" t="s">
        <v>240</v>
      </c>
      <c r="D325" s="204" t="s">
        <v>240</v>
      </c>
      <c r="E325" s="62"/>
      <c r="F325" s="92" t="str">
        <f t="shared" si="12"/>
        <v/>
      </c>
      <c r="G325" s="92" t="str">
        <f t="shared" si="13"/>
        <v/>
      </c>
    </row>
    <row r="326" spans="1:7" s="2" customFormat="1" x14ac:dyDescent="0.25">
      <c r="A326" s="70" t="s">
        <v>1201</v>
      </c>
      <c r="B326" s="179" t="s">
        <v>931</v>
      </c>
      <c r="C326" s="158" t="s">
        <v>240</v>
      </c>
      <c r="D326" s="204" t="s">
        <v>240</v>
      </c>
      <c r="E326" s="62"/>
      <c r="F326" s="92" t="str">
        <f t="shared" si="12"/>
        <v/>
      </c>
      <c r="G326" s="92" t="str">
        <f t="shared" si="13"/>
        <v/>
      </c>
    </row>
    <row r="327" spans="1:7" s="2" customFormat="1" x14ac:dyDescent="0.25">
      <c r="A327" s="70" t="s">
        <v>1202</v>
      </c>
      <c r="B327" s="83" t="s">
        <v>1179</v>
      </c>
      <c r="C327" s="158" t="s">
        <v>240</v>
      </c>
      <c r="D327" s="204" t="s">
        <v>240</v>
      </c>
      <c r="E327" s="62"/>
      <c r="F327" s="92" t="str">
        <f t="shared" si="12"/>
        <v/>
      </c>
      <c r="G327" s="92" t="str">
        <f t="shared" si="13"/>
        <v/>
      </c>
    </row>
    <row r="328" spans="1:7" s="2" customFormat="1" x14ac:dyDescent="0.25">
      <c r="A328" s="70" t="s">
        <v>1203</v>
      </c>
      <c r="B328" s="83" t="s">
        <v>316</v>
      </c>
      <c r="C328" s="110">
        <f>SUM(C310:C327)</f>
        <v>0</v>
      </c>
      <c r="D328" s="70">
        <f>SUM(D310:D327)</f>
        <v>0</v>
      </c>
      <c r="E328" s="62"/>
      <c r="F328" s="156">
        <f>SUM(F310:F327)</f>
        <v>0</v>
      </c>
      <c r="G328" s="156">
        <f>SUM(G310:G327)</f>
        <v>0</v>
      </c>
    </row>
    <row r="329" spans="1:7" s="2" customFormat="1" x14ac:dyDescent="0.25">
      <c r="A329" s="70" t="s">
        <v>1204</v>
      </c>
      <c r="B329" s="74"/>
      <c r="C329" s="57"/>
      <c r="D329" s="57"/>
      <c r="E329" s="62"/>
      <c r="F329" s="62"/>
      <c r="G329" s="62"/>
    </row>
    <row r="330" spans="1:7" s="2" customFormat="1" x14ac:dyDescent="0.25">
      <c r="A330" s="70" t="s">
        <v>1205</v>
      </c>
      <c r="B330" s="74"/>
      <c r="C330" s="57"/>
      <c r="D330" s="57"/>
      <c r="E330" s="62"/>
      <c r="F330" s="62"/>
      <c r="G330" s="62"/>
    </row>
    <row r="331" spans="1:7" s="2" customFormat="1" x14ac:dyDescent="0.25">
      <c r="A331" s="70" t="s">
        <v>1206</v>
      </c>
      <c r="B331" s="74"/>
      <c r="C331" s="57"/>
      <c r="D331" s="57"/>
      <c r="E331" s="62"/>
      <c r="F331" s="62"/>
      <c r="G331" s="62"/>
    </row>
    <row r="332" spans="1:7" s="2" customFormat="1" x14ac:dyDescent="0.25">
      <c r="A332" s="80"/>
      <c r="B332" s="80" t="s">
        <v>1207</v>
      </c>
      <c r="C332" s="80" t="s">
        <v>276</v>
      </c>
      <c r="D332" s="80" t="s">
        <v>1152</v>
      </c>
      <c r="E332" s="80"/>
      <c r="F332" s="80" t="s">
        <v>799</v>
      </c>
      <c r="G332" s="80" t="s">
        <v>1153</v>
      </c>
    </row>
    <row r="333" spans="1:7" s="2" customFormat="1" x14ac:dyDescent="0.25">
      <c r="A333" s="70" t="s">
        <v>1208</v>
      </c>
      <c r="B333" s="83" t="s">
        <v>1209</v>
      </c>
      <c r="C333" s="158">
        <v>1033.0332903699991</v>
      </c>
      <c r="D333" s="204">
        <v>393</v>
      </c>
      <c r="E333" s="62"/>
      <c r="F333" s="92">
        <f>IF($C$346=0,"",IF(C333="[For completion]","",C333/$C$346))</f>
        <v>5.4598054759503176E-2</v>
      </c>
      <c r="G333" s="92">
        <f>IF($D$346=0,"",IF(D333="[For completion]","",D333/$D$346))</f>
        <v>4.8256385068762279E-2</v>
      </c>
    </row>
    <row r="334" spans="1:7" s="2" customFormat="1" x14ac:dyDescent="0.25">
      <c r="A334" s="70" t="s">
        <v>1210</v>
      </c>
      <c r="B334" s="83" t="s">
        <v>1211</v>
      </c>
      <c r="C334" s="158">
        <v>808.57554285999925</v>
      </c>
      <c r="D334" s="204">
        <v>290</v>
      </c>
      <c r="E334" s="62"/>
      <c r="F334" s="92">
        <f t="shared" ref="F334:F345" si="14">IF($C$346=0,"",IF(C334="[For completion]","",C334/$C$346))</f>
        <v>4.27349749304336E-2</v>
      </c>
      <c r="G334" s="92">
        <f t="shared" ref="G334:G345" si="15">IF($D$346=0,"",IF(D334="[For completion]","",D334/$D$346))</f>
        <v>3.5609037328094305E-2</v>
      </c>
    </row>
    <row r="335" spans="1:7" s="2" customFormat="1" x14ac:dyDescent="0.25">
      <c r="A335" s="70" t="s">
        <v>1212</v>
      </c>
      <c r="B335" s="83" t="s">
        <v>1213</v>
      </c>
      <c r="C335" s="158">
        <v>1672.0359999300001</v>
      </c>
      <c r="D335" s="204">
        <v>662</v>
      </c>
      <c r="E335" s="62"/>
      <c r="F335" s="92">
        <f t="shared" si="14"/>
        <v>8.8370736872711714E-2</v>
      </c>
      <c r="G335" s="92">
        <f t="shared" si="15"/>
        <v>8.1286836935167001E-2</v>
      </c>
    </row>
    <row r="336" spans="1:7" s="2" customFormat="1" x14ac:dyDescent="0.25">
      <c r="A336" s="70" t="s">
        <v>1214</v>
      </c>
      <c r="B336" s="83" t="s">
        <v>1215</v>
      </c>
      <c r="C336" s="158">
        <v>1748.677784980001</v>
      </c>
      <c r="D336" s="204">
        <v>713</v>
      </c>
      <c r="E336" s="62"/>
      <c r="F336" s="92">
        <f t="shared" si="14"/>
        <v>9.2421421798390413E-2</v>
      </c>
      <c r="G336" s="92">
        <f t="shared" si="15"/>
        <v>8.7549115913555992E-2</v>
      </c>
    </row>
    <row r="337" spans="1:7" s="2" customFormat="1" x14ac:dyDescent="0.25">
      <c r="A337" s="70" t="s">
        <v>1216</v>
      </c>
      <c r="B337" s="83" t="s">
        <v>1217</v>
      </c>
      <c r="C337" s="158">
        <v>1842.1615262400003</v>
      </c>
      <c r="D337" s="204">
        <v>822</v>
      </c>
      <c r="E337" s="62"/>
      <c r="F337" s="92">
        <f t="shared" si="14"/>
        <v>9.7362240716828724E-2</v>
      </c>
      <c r="G337" s="92">
        <f t="shared" si="15"/>
        <v>0.10093320235756385</v>
      </c>
    </row>
    <row r="338" spans="1:7" s="2" customFormat="1" x14ac:dyDescent="0.25">
      <c r="A338" s="70" t="s">
        <v>1218</v>
      </c>
      <c r="B338" s="83" t="s">
        <v>1219</v>
      </c>
      <c r="C338" s="158">
        <v>2198.7139970600033</v>
      </c>
      <c r="D338" s="204">
        <v>1025</v>
      </c>
      <c r="E338" s="62"/>
      <c r="F338" s="92">
        <f t="shared" si="14"/>
        <v>0.11620681378910039</v>
      </c>
      <c r="G338" s="92">
        <f t="shared" si="15"/>
        <v>0.12585952848722987</v>
      </c>
    </row>
    <row r="339" spans="1:7" s="2" customFormat="1" x14ac:dyDescent="0.25">
      <c r="A339" s="70" t="s">
        <v>1220</v>
      </c>
      <c r="B339" s="83" t="s">
        <v>1221</v>
      </c>
      <c r="C339" s="158">
        <v>1675.7157448400001</v>
      </c>
      <c r="D339" s="204">
        <v>770</v>
      </c>
      <c r="E339" s="62"/>
      <c r="F339" s="92">
        <f t="shared" si="14"/>
        <v>8.8565219389364416E-2</v>
      </c>
      <c r="G339" s="92">
        <f t="shared" si="15"/>
        <v>9.4548133595284869E-2</v>
      </c>
    </row>
    <row r="340" spans="1:7" s="2" customFormat="1" x14ac:dyDescent="0.25">
      <c r="A340" s="70" t="s">
        <v>1222</v>
      </c>
      <c r="B340" s="83" t="s">
        <v>1223</v>
      </c>
      <c r="C340" s="158">
        <v>1070.4288921</v>
      </c>
      <c r="D340" s="204">
        <v>527</v>
      </c>
      <c r="E340" s="62"/>
      <c r="F340" s="92">
        <f t="shared" si="14"/>
        <v>5.6574493592648496E-2</v>
      </c>
      <c r="G340" s="92">
        <f t="shared" si="15"/>
        <v>6.4710216110019647E-2</v>
      </c>
    </row>
    <row r="341" spans="1:7" s="2" customFormat="1" x14ac:dyDescent="0.25">
      <c r="A341" s="70" t="s">
        <v>1224</v>
      </c>
      <c r="B341" s="83" t="s">
        <v>1225</v>
      </c>
      <c r="C341" s="158">
        <v>1360.9323626599999</v>
      </c>
      <c r="D341" s="204">
        <v>651</v>
      </c>
      <c r="E341" s="62"/>
      <c r="F341" s="92">
        <f t="shared" si="14"/>
        <v>7.192823343948318E-2</v>
      </c>
      <c r="G341" s="92">
        <f t="shared" si="15"/>
        <v>7.9936149312377205E-2</v>
      </c>
    </row>
    <row r="342" spans="1:7" s="2" customFormat="1" x14ac:dyDescent="0.25">
      <c r="A342" s="70" t="s">
        <v>1226</v>
      </c>
      <c r="B342" s="70" t="s">
        <v>1227</v>
      </c>
      <c r="C342" s="158">
        <v>1699.7061901400009</v>
      </c>
      <c r="D342" s="204">
        <v>713</v>
      </c>
      <c r="F342" s="92">
        <f t="shared" si="14"/>
        <v>8.9833166568225584E-2</v>
      </c>
      <c r="G342" s="92">
        <f t="shared" si="15"/>
        <v>8.7549115913555992E-2</v>
      </c>
    </row>
    <row r="343" spans="1:7" s="2" customFormat="1" x14ac:dyDescent="0.25">
      <c r="A343" s="70" t="s">
        <v>1228</v>
      </c>
      <c r="B343" s="70" t="s">
        <v>1229</v>
      </c>
      <c r="C343" s="158">
        <v>1316.026746199999</v>
      </c>
      <c r="D343" s="204">
        <v>503</v>
      </c>
      <c r="F343" s="92">
        <f t="shared" si="14"/>
        <v>6.9554874004363484E-2</v>
      </c>
      <c r="G343" s="92">
        <f t="shared" si="15"/>
        <v>6.176326129666012E-2</v>
      </c>
    </row>
    <row r="344" spans="1:7" s="2" customFormat="1" x14ac:dyDescent="0.25">
      <c r="A344" s="70" t="s">
        <v>1230</v>
      </c>
      <c r="B344" s="83" t="s">
        <v>1231</v>
      </c>
      <c r="C344" s="158">
        <v>1731.8232087600002</v>
      </c>
      <c r="D344" s="204">
        <v>576</v>
      </c>
      <c r="E344" s="62"/>
      <c r="F344" s="92">
        <f t="shared" si="14"/>
        <v>9.1530620810671773E-2</v>
      </c>
      <c r="G344" s="92">
        <f t="shared" si="15"/>
        <v>7.072691552062868E-2</v>
      </c>
    </row>
    <row r="345" spans="1:7" s="2" customFormat="1" x14ac:dyDescent="0.25">
      <c r="A345" s="70" t="s">
        <v>1232</v>
      </c>
      <c r="B345" s="70" t="s">
        <v>1179</v>
      </c>
      <c r="C345" s="158">
        <v>762.86643688999993</v>
      </c>
      <c r="D345" s="204">
        <v>499</v>
      </c>
      <c r="F345" s="92">
        <f t="shared" si="14"/>
        <v>4.0319149328275024E-2</v>
      </c>
      <c r="G345" s="92">
        <f t="shared" si="15"/>
        <v>6.1272102161100198E-2</v>
      </c>
    </row>
    <row r="346" spans="1:7" s="2" customFormat="1" x14ac:dyDescent="0.25">
      <c r="A346" s="70" t="s">
        <v>1233</v>
      </c>
      <c r="B346" s="83" t="s">
        <v>316</v>
      </c>
      <c r="C346" s="110">
        <f>SUM(C333:C345)</f>
        <v>18920.697723030004</v>
      </c>
      <c r="D346" s="70">
        <f>SUM(D333:D345)</f>
        <v>8144</v>
      </c>
      <c r="E346" s="62"/>
      <c r="F346" s="156">
        <f>SUM(F333:F345)</f>
        <v>1</v>
      </c>
      <c r="G346" s="156">
        <f>SUM(G333:G345)</f>
        <v>1</v>
      </c>
    </row>
    <row r="347" spans="1:7" s="2" customFormat="1" x14ac:dyDescent="0.25">
      <c r="A347" s="70" t="s">
        <v>1234</v>
      </c>
      <c r="B347" s="74"/>
      <c r="C347" s="52"/>
      <c r="D347" s="57"/>
      <c r="E347" s="62"/>
      <c r="F347" s="141"/>
      <c r="G347" s="141"/>
    </row>
    <row r="348" spans="1:7" s="2" customFormat="1" x14ac:dyDescent="0.25">
      <c r="A348" s="70" t="s">
        <v>1235</v>
      </c>
      <c r="B348" s="74"/>
      <c r="C348" s="52"/>
      <c r="D348" s="57"/>
      <c r="E348" s="62"/>
      <c r="F348" s="141"/>
      <c r="G348" s="141"/>
    </row>
    <row r="349" spans="1:7" s="2" customFormat="1" x14ac:dyDescent="0.25">
      <c r="A349" s="70" t="s">
        <v>1236</v>
      </c>
    </row>
    <row r="350" spans="1:7" s="2" customFormat="1" x14ac:dyDescent="0.25">
      <c r="A350" s="70" t="s">
        <v>1237</v>
      </c>
    </row>
    <row r="351" spans="1:7" s="2" customFormat="1" x14ac:dyDescent="0.25">
      <c r="A351" s="70" t="s">
        <v>1238</v>
      </c>
      <c r="B351" s="74"/>
      <c r="C351" s="52"/>
      <c r="D351" s="57"/>
      <c r="E351" s="62"/>
      <c r="F351" s="141"/>
      <c r="G351" s="141"/>
    </row>
    <row r="352" spans="1:7" s="2" customFormat="1" x14ac:dyDescent="0.25">
      <c r="A352" s="70" t="s">
        <v>1239</v>
      </c>
      <c r="B352" s="74"/>
      <c r="C352" s="52"/>
      <c r="D352" s="57"/>
      <c r="E352" s="62"/>
      <c r="F352" s="141"/>
      <c r="G352" s="141"/>
    </row>
    <row r="353" spans="1:7" s="2" customFormat="1" x14ac:dyDescent="0.25">
      <c r="A353" s="70" t="s">
        <v>1240</v>
      </c>
      <c r="B353" s="74"/>
      <c r="C353" s="52"/>
      <c r="D353" s="57"/>
      <c r="E353" s="62"/>
      <c r="F353" s="141"/>
      <c r="G353" s="141"/>
    </row>
    <row r="354" spans="1:7" s="2" customFormat="1" x14ac:dyDescent="0.25">
      <c r="A354" s="70" t="s">
        <v>1241</v>
      </c>
      <c r="B354" s="74"/>
      <c r="C354" s="52"/>
      <c r="D354" s="57"/>
      <c r="E354" s="62"/>
      <c r="F354" s="141"/>
      <c r="G354" s="141"/>
    </row>
    <row r="355" spans="1:7" s="2" customFormat="1" x14ac:dyDescent="0.25">
      <c r="A355" s="70" t="s">
        <v>1242</v>
      </c>
      <c r="B355" s="74"/>
      <c r="C355" s="57"/>
      <c r="D355" s="57"/>
      <c r="E355" s="62"/>
      <c r="F355" s="62"/>
      <c r="G355" s="62"/>
    </row>
    <row r="356" spans="1:7" s="2" customFormat="1" x14ac:dyDescent="0.25">
      <c r="A356" s="70" t="s">
        <v>1243</v>
      </c>
      <c r="B356" s="74"/>
      <c r="C356" s="57"/>
      <c r="D356" s="57"/>
      <c r="E356" s="62"/>
      <c r="F356" s="62"/>
      <c r="G356" s="62"/>
    </row>
    <row r="357" spans="1:7" s="2" customFormat="1" x14ac:dyDescent="0.25">
      <c r="A357" s="80"/>
      <c r="B357" s="80" t="s">
        <v>1244</v>
      </c>
      <c r="C357" s="80" t="s">
        <v>276</v>
      </c>
      <c r="D357" s="80" t="s">
        <v>1152</v>
      </c>
      <c r="E357" s="80"/>
      <c r="F357" s="80" t="s">
        <v>799</v>
      </c>
      <c r="G357" s="80" t="s">
        <v>1153</v>
      </c>
    </row>
    <row r="358" spans="1:7" s="2" customFormat="1" x14ac:dyDescent="0.25">
      <c r="A358" s="70" t="s">
        <v>1245</v>
      </c>
      <c r="B358" s="83" t="s">
        <v>1246</v>
      </c>
      <c r="C358" s="158">
        <v>12804.82606929995</v>
      </c>
      <c r="D358" s="204">
        <v>4816</v>
      </c>
      <c r="E358" s="62"/>
      <c r="F358" s="92">
        <f>IF($C$365=0,"",IF(C358="[For completion]","",C358/$C$365))</f>
        <v>0.67676288986500377</v>
      </c>
      <c r="G358" s="92">
        <f>IF($D$365=0,"",IF(D358="[For completion]","",D358/$D$365))</f>
        <v>0.59135559921414538</v>
      </c>
    </row>
    <row r="359" spans="1:7" s="2" customFormat="1" x14ac:dyDescent="0.25">
      <c r="A359" s="70" t="s">
        <v>1247</v>
      </c>
      <c r="B359" s="157" t="s">
        <v>1248</v>
      </c>
      <c r="C359" s="158">
        <v>3836.3109044500015</v>
      </c>
      <c r="D359" s="204">
        <v>2278</v>
      </c>
      <c r="E359" s="62"/>
      <c r="F359" s="92">
        <f t="shared" ref="F359:F364" si="16">IF($C$365=0,"",IF(C359="[For completion]","",C359/$C$365))</f>
        <v>0.20275736976551917</v>
      </c>
      <c r="G359" s="92">
        <f t="shared" ref="G359:G364" si="17">IF($D$365=0,"",IF(D359="[For completion]","",D359/$D$365))</f>
        <v>0.27971512770137524</v>
      </c>
    </row>
    <row r="360" spans="1:7" s="2" customFormat="1" x14ac:dyDescent="0.25">
      <c r="A360" s="70" t="s">
        <v>1249</v>
      </c>
      <c r="B360" s="83" t="s">
        <v>1250</v>
      </c>
      <c r="C360" s="158">
        <v>0</v>
      </c>
      <c r="D360" s="204">
        <v>0</v>
      </c>
      <c r="E360" s="62"/>
      <c r="F360" s="92">
        <f t="shared" si="16"/>
        <v>0</v>
      </c>
      <c r="G360" s="92">
        <f t="shared" si="17"/>
        <v>0</v>
      </c>
    </row>
    <row r="361" spans="1:7" s="2" customFormat="1" x14ac:dyDescent="0.25">
      <c r="A361" s="70" t="s">
        <v>1251</v>
      </c>
      <c r="B361" s="83" t="s">
        <v>1252</v>
      </c>
      <c r="C361" s="158">
        <v>2117.8202888800024</v>
      </c>
      <c r="D361" s="204">
        <v>928</v>
      </c>
      <c r="E361" s="62"/>
      <c r="F361" s="92">
        <f t="shared" si="16"/>
        <v>0.11193140548417657</v>
      </c>
      <c r="G361" s="92">
        <f t="shared" si="17"/>
        <v>0.11394891944990176</v>
      </c>
    </row>
    <row r="362" spans="1:7" s="2" customFormat="1" x14ac:dyDescent="0.25">
      <c r="A362" s="70" t="s">
        <v>1253</v>
      </c>
      <c r="B362" s="83" t="s">
        <v>1254</v>
      </c>
      <c r="C362" s="158">
        <v>0</v>
      </c>
      <c r="D362" s="204">
        <v>0</v>
      </c>
      <c r="E362" s="62"/>
      <c r="F362" s="92">
        <f t="shared" si="16"/>
        <v>0</v>
      </c>
      <c r="G362" s="92">
        <f t="shared" si="17"/>
        <v>0</v>
      </c>
    </row>
    <row r="363" spans="1:7" s="2" customFormat="1" x14ac:dyDescent="0.25">
      <c r="A363" s="70" t="s">
        <v>1255</v>
      </c>
      <c r="B363" s="83" t="s">
        <v>1256</v>
      </c>
      <c r="C363" s="158">
        <v>0</v>
      </c>
      <c r="D363" s="204">
        <v>0</v>
      </c>
      <c r="E363" s="62"/>
      <c r="F363" s="92">
        <f t="shared" si="16"/>
        <v>0</v>
      </c>
      <c r="G363" s="92">
        <f t="shared" si="17"/>
        <v>0</v>
      </c>
    </row>
    <row r="364" spans="1:7" s="2" customFormat="1" x14ac:dyDescent="0.25">
      <c r="A364" s="70" t="s">
        <v>1257</v>
      </c>
      <c r="B364" s="83" t="s">
        <v>676</v>
      </c>
      <c r="C364" s="158">
        <v>161.74046039999999</v>
      </c>
      <c r="D364" s="204">
        <v>122</v>
      </c>
      <c r="E364" s="62"/>
      <c r="F364" s="92">
        <f t="shared" si="16"/>
        <v>8.5483348853003568E-3</v>
      </c>
      <c r="G364" s="92">
        <f t="shared" si="17"/>
        <v>1.4980353634577602E-2</v>
      </c>
    </row>
    <row r="365" spans="1:7" s="2" customFormat="1" x14ac:dyDescent="0.25">
      <c r="A365" s="70" t="s">
        <v>1258</v>
      </c>
      <c r="B365" s="83" t="s">
        <v>316</v>
      </c>
      <c r="C365" s="110">
        <f>SUM(C358:C364)</f>
        <v>18920.697723029956</v>
      </c>
      <c r="D365" s="70">
        <f>SUM(D358:D364)</f>
        <v>8144</v>
      </c>
      <c r="E365" s="62"/>
      <c r="F365" s="156">
        <f>SUM(F358:F364)</f>
        <v>0.99999999999999989</v>
      </c>
      <c r="G365" s="156">
        <f>SUM(G358:G364)</f>
        <v>1</v>
      </c>
    </row>
    <row r="366" spans="1:7" s="2" customFormat="1" x14ac:dyDescent="0.25">
      <c r="A366" s="70" t="s">
        <v>1259</v>
      </c>
      <c r="B366" s="74"/>
      <c r="C366" s="57"/>
      <c r="D366" s="57"/>
      <c r="E366" s="62"/>
      <c r="F366" s="62"/>
      <c r="G366" s="62"/>
    </row>
    <row r="367" spans="1:7" s="2" customFormat="1" x14ac:dyDescent="0.25">
      <c r="A367" s="80"/>
      <c r="B367" s="80" t="s">
        <v>1260</v>
      </c>
      <c r="C367" s="80" t="s">
        <v>276</v>
      </c>
      <c r="D367" s="80" t="s">
        <v>1152</v>
      </c>
      <c r="E367" s="80"/>
      <c r="F367" s="80" t="s">
        <v>799</v>
      </c>
      <c r="G367" s="80" t="s">
        <v>1153</v>
      </c>
    </row>
    <row r="368" spans="1:7" s="2" customFormat="1" x14ac:dyDescent="0.25">
      <c r="A368" s="70" t="s">
        <v>1261</v>
      </c>
      <c r="B368" s="83" t="s">
        <v>1262</v>
      </c>
      <c r="C368" s="158">
        <v>0</v>
      </c>
      <c r="D368" s="204">
        <v>0</v>
      </c>
      <c r="E368" s="62"/>
      <c r="F368" s="92">
        <f>IF($C$372=0,"",IF(C368="[For completion]","",C368/$C$372))</f>
        <v>0</v>
      </c>
      <c r="G368" s="92">
        <f>IF($D$372=0,"",IF(D368="[For completion]","",D368/$D$372))</f>
        <v>0</v>
      </c>
    </row>
    <row r="369" spans="1:7" s="2" customFormat="1" x14ac:dyDescent="0.25">
      <c r="A369" s="70" t="s">
        <v>1263</v>
      </c>
      <c r="B369" s="157" t="s">
        <v>1264</v>
      </c>
      <c r="C369" s="158">
        <f>C346-C368</f>
        <v>18920.697723030004</v>
      </c>
      <c r="D369" s="204">
        <v>8144</v>
      </c>
      <c r="E369" s="62"/>
      <c r="F369" s="92">
        <f>IF($C$372=0,"",IF(C369="[For completion]","",C369/$C$372))</f>
        <v>1</v>
      </c>
      <c r="G369" s="92">
        <f>IF($D$372=0,"",IF(D369="[For completion]","",D369/$D$372))</f>
        <v>1</v>
      </c>
    </row>
    <row r="370" spans="1:7" s="2" customFormat="1" x14ac:dyDescent="0.25">
      <c r="A370" s="70" t="s">
        <v>1265</v>
      </c>
      <c r="B370" s="83" t="s">
        <v>676</v>
      </c>
      <c r="C370" s="158"/>
      <c r="D370" s="204"/>
      <c r="E370" s="62"/>
      <c r="F370" s="92">
        <f>IF($C$372=0,"",IF(C370="[For completion]","",C370/$C$372))</f>
        <v>0</v>
      </c>
      <c r="G370" s="92">
        <f>IF($D$372=0,"",IF(D370="[For completion]","",D370/$D$372))</f>
        <v>0</v>
      </c>
    </row>
    <row r="371" spans="1:7" s="2" customFormat="1" x14ac:dyDescent="0.25">
      <c r="A371" s="70" t="s">
        <v>1266</v>
      </c>
      <c r="B371" s="70" t="s">
        <v>1179</v>
      </c>
      <c r="C371" s="158"/>
      <c r="D371" s="204"/>
      <c r="E371" s="62"/>
      <c r="F371" s="92">
        <f>IF($C$372=0,"",IF(C371="[For completion]","",C371/$C$372))</f>
        <v>0</v>
      </c>
      <c r="G371" s="92">
        <f>IF($D$372=0,"",IF(D371="[For completion]","",D371/$D$372))</f>
        <v>0</v>
      </c>
    </row>
    <row r="372" spans="1:7" s="2" customFormat="1" x14ac:dyDescent="0.25">
      <c r="A372" s="70" t="s">
        <v>1267</v>
      </c>
      <c r="B372" s="83" t="s">
        <v>316</v>
      </c>
      <c r="C372" s="110">
        <f>SUM(C368:C371)</f>
        <v>18920.697723030004</v>
      </c>
      <c r="D372" s="70">
        <f>SUM(D368:D371)</f>
        <v>8144</v>
      </c>
      <c r="E372" s="62"/>
      <c r="F372" s="156">
        <f>SUM(F368:F371)</f>
        <v>1</v>
      </c>
      <c r="G372" s="156">
        <f>SUM(G368:G371)</f>
        <v>1</v>
      </c>
    </row>
    <row r="373" spans="1:7" s="2" customFormat="1" x14ac:dyDescent="0.25">
      <c r="A373" s="70" t="s">
        <v>1268</v>
      </c>
      <c r="B373" s="74"/>
      <c r="C373" s="57"/>
      <c r="D373" s="57"/>
      <c r="E373" s="62"/>
      <c r="F373" s="62"/>
      <c r="G373" s="62"/>
    </row>
    <row r="374" spans="1:7" s="2" customFormat="1" ht="15" customHeight="1" x14ac:dyDescent="0.25">
      <c r="A374" s="80"/>
      <c r="B374" s="80" t="s">
        <v>1269</v>
      </c>
      <c r="C374" s="80" t="s">
        <v>1270</v>
      </c>
      <c r="D374" s="80" t="s">
        <v>1271</v>
      </c>
      <c r="E374" s="80"/>
      <c r="F374" s="80" t="s">
        <v>1272</v>
      </c>
      <c r="G374" s="80" t="s">
        <v>1273</v>
      </c>
    </row>
    <row r="375" spans="1:7" s="2" customFormat="1" x14ac:dyDescent="0.25">
      <c r="A375" s="70" t="s">
        <v>1274</v>
      </c>
      <c r="B375" s="83" t="s">
        <v>1246</v>
      </c>
      <c r="C375" s="158" t="s">
        <v>240</v>
      </c>
      <c r="D375" s="158" t="s">
        <v>240</v>
      </c>
      <c r="E375" s="54"/>
      <c r="F375" s="158" t="s">
        <v>240</v>
      </c>
      <c r="G375" s="158" t="s">
        <v>240</v>
      </c>
    </row>
    <row r="376" spans="1:7" s="2" customFormat="1" x14ac:dyDescent="0.25">
      <c r="A376" s="70" t="s">
        <v>1275</v>
      </c>
      <c r="B376" s="83" t="s">
        <v>1248</v>
      </c>
      <c r="C376" s="158" t="s">
        <v>240</v>
      </c>
      <c r="D376" s="158" t="s">
        <v>240</v>
      </c>
      <c r="E376" s="54"/>
      <c r="F376" s="158" t="s">
        <v>240</v>
      </c>
      <c r="G376" s="158" t="s">
        <v>240</v>
      </c>
    </row>
    <row r="377" spans="1:7" s="2" customFormat="1" x14ac:dyDescent="0.25">
      <c r="A377" s="70" t="s">
        <v>1276</v>
      </c>
      <c r="B377" s="83" t="s">
        <v>1250</v>
      </c>
      <c r="C377" s="158" t="s">
        <v>240</v>
      </c>
      <c r="D377" s="158" t="s">
        <v>240</v>
      </c>
      <c r="E377" s="54"/>
      <c r="F377" s="158" t="s">
        <v>240</v>
      </c>
      <c r="G377" s="158" t="s">
        <v>240</v>
      </c>
    </row>
    <row r="378" spans="1:7" s="2" customFormat="1" x14ac:dyDescent="0.25">
      <c r="A378" s="70" t="s">
        <v>1277</v>
      </c>
      <c r="B378" s="83" t="s">
        <v>1252</v>
      </c>
      <c r="C378" s="158" t="s">
        <v>240</v>
      </c>
      <c r="D378" s="158" t="s">
        <v>240</v>
      </c>
      <c r="E378" s="54"/>
      <c r="F378" s="158" t="s">
        <v>240</v>
      </c>
      <c r="G378" s="158" t="s">
        <v>240</v>
      </c>
    </row>
    <row r="379" spans="1:7" s="2" customFormat="1" x14ac:dyDescent="0.25">
      <c r="A379" s="70" t="s">
        <v>1278</v>
      </c>
      <c r="B379" s="83" t="s">
        <v>1254</v>
      </c>
      <c r="C379" s="158" t="s">
        <v>240</v>
      </c>
      <c r="D379" s="158" t="s">
        <v>240</v>
      </c>
      <c r="E379" s="54"/>
      <c r="F379" s="158" t="s">
        <v>240</v>
      </c>
      <c r="G379" s="158" t="s">
        <v>240</v>
      </c>
    </row>
    <row r="380" spans="1:7" s="2" customFormat="1" x14ac:dyDescent="0.25">
      <c r="A380" s="70" t="s">
        <v>1279</v>
      </c>
      <c r="B380" s="83" t="s">
        <v>1256</v>
      </c>
      <c r="C380" s="158" t="s">
        <v>240</v>
      </c>
      <c r="D380" s="158" t="s">
        <v>240</v>
      </c>
      <c r="E380" s="54"/>
      <c r="F380" s="158" t="s">
        <v>240</v>
      </c>
      <c r="G380" s="158" t="s">
        <v>240</v>
      </c>
    </row>
    <row r="381" spans="1:7" s="2" customFormat="1" x14ac:dyDescent="0.25">
      <c r="A381" s="70" t="s">
        <v>1280</v>
      </c>
      <c r="B381" s="83" t="s">
        <v>676</v>
      </c>
      <c r="C381" s="158" t="s">
        <v>240</v>
      </c>
      <c r="D381" s="158" t="s">
        <v>240</v>
      </c>
      <c r="E381" s="54"/>
      <c r="F381" s="158" t="s">
        <v>240</v>
      </c>
      <c r="G381" s="158" t="s">
        <v>240</v>
      </c>
    </row>
    <row r="382" spans="1:7" s="2" customFormat="1" x14ac:dyDescent="0.25">
      <c r="A382" s="70" t="s">
        <v>1281</v>
      </c>
      <c r="B382" s="83" t="s">
        <v>316</v>
      </c>
      <c r="C382" s="110">
        <f>SUM(C375:C381)</f>
        <v>0</v>
      </c>
      <c r="D382" s="110">
        <f>SUM(D375:D381)</f>
        <v>0</v>
      </c>
      <c r="E382" s="54"/>
      <c r="F382" s="158"/>
      <c r="G382" s="137"/>
    </row>
    <row r="383" spans="1:7" s="2" customFormat="1" x14ac:dyDescent="0.25">
      <c r="A383" s="70" t="s">
        <v>1282</v>
      </c>
      <c r="B383" s="83" t="s">
        <v>1283</v>
      </c>
      <c r="C383" s="57"/>
      <c r="D383" s="57"/>
      <c r="E383" s="54"/>
      <c r="F383" s="158" t="s">
        <v>240</v>
      </c>
      <c r="G383" s="92" t="str">
        <f>IF($D$393=0,"",IF(D382="[For completion]","",D382/$D$393))</f>
        <v/>
      </c>
    </row>
    <row r="384" spans="1:7" s="2" customFormat="1" x14ac:dyDescent="0.25">
      <c r="A384" s="70" t="s">
        <v>1284</v>
      </c>
      <c r="B384" s="57"/>
      <c r="C384" s="57"/>
      <c r="D384" s="57"/>
      <c r="E384" s="57"/>
      <c r="F384" s="57"/>
      <c r="G384" s="137" t="str">
        <f>IF($D$393=0,"",IF(D383="[For completion]","",D383/$D$393))</f>
        <v/>
      </c>
    </row>
    <row r="385" spans="1:7" s="2" customFormat="1" x14ac:dyDescent="0.25">
      <c r="A385" s="70" t="s">
        <v>1285</v>
      </c>
      <c r="B385" s="74"/>
      <c r="C385" s="52"/>
      <c r="D385" s="57"/>
      <c r="E385" s="54"/>
      <c r="F385" s="137"/>
      <c r="G385" s="137" t="str">
        <f t="shared" ref="G385:G393" si="18">IF($D$393=0,"",IF(D385="[For completion]","",D385/$D$393))</f>
        <v/>
      </c>
    </row>
    <row r="386" spans="1:7" s="2" customFormat="1" x14ac:dyDescent="0.25">
      <c r="A386" s="70" t="s">
        <v>1286</v>
      </c>
      <c r="B386" s="74"/>
      <c r="C386" s="52"/>
      <c r="D386" s="57"/>
      <c r="E386" s="54"/>
      <c r="F386" s="137"/>
      <c r="G386" s="137" t="str">
        <f t="shared" si="18"/>
        <v/>
      </c>
    </row>
    <row r="387" spans="1:7" s="2" customFormat="1" x14ac:dyDescent="0.25">
      <c r="A387" s="70" t="s">
        <v>1287</v>
      </c>
      <c r="B387" s="74"/>
      <c r="C387" s="52"/>
      <c r="D387" s="57"/>
      <c r="E387" s="54"/>
      <c r="F387" s="137"/>
      <c r="G387" s="137" t="str">
        <f t="shared" si="18"/>
        <v/>
      </c>
    </row>
    <row r="388" spans="1:7" s="2" customFormat="1" x14ac:dyDescent="0.25">
      <c r="A388" s="70" t="s">
        <v>1288</v>
      </c>
      <c r="B388" s="74"/>
      <c r="C388" s="52"/>
      <c r="D388" s="57"/>
      <c r="E388" s="54"/>
      <c r="F388" s="137"/>
      <c r="G388" s="137" t="str">
        <f t="shared" si="18"/>
        <v/>
      </c>
    </row>
    <row r="389" spans="1:7" s="2" customFormat="1" x14ac:dyDescent="0.25">
      <c r="A389" s="70" t="s">
        <v>1289</v>
      </c>
      <c r="B389" s="74"/>
      <c r="C389" s="52"/>
      <c r="D389" s="57"/>
      <c r="E389" s="54"/>
      <c r="F389" s="137"/>
      <c r="G389" s="137" t="str">
        <f t="shared" si="18"/>
        <v/>
      </c>
    </row>
    <row r="390" spans="1:7" s="2" customFormat="1" x14ac:dyDescent="0.25">
      <c r="A390" s="70" t="s">
        <v>1290</v>
      </c>
      <c r="B390" s="74"/>
      <c r="C390" s="52"/>
      <c r="D390" s="57"/>
      <c r="E390" s="54"/>
      <c r="F390" s="137"/>
      <c r="G390" s="137" t="str">
        <f t="shared" si="18"/>
        <v/>
      </c>
    </row>
    <row r="391" spans="1:7" s="2" customFormat="1" x14ac:dyDescent="0.25">
      <c r="A391" s="70" t="s">
        <v>1291</v>
      </c>
      <c r="B391" s="74"/>
      <c r="C391" s="52"/>
      <c r="D391" s="57"/>
      <c r="E391" s="54"/>
      <c r="F391" s="137"/>
      <c r="G391" s="137" t="str">
        <f t="shared" si="18"/>
        <v/>
      </c>
    </row>
    <row r="392" spans="1:7" s="2" customFormat="1" x14ac:dyDescent="0.25">
      <c r="A392" s="70" t="s">
        <v>1292</v>
      </c>
      <c r="B392" s="74"/>
      <c r="C392" s="52"/>
      <c r="D392" s="57"/>
      <c r="E392" s="54"/>
      <c r="F392" s="137"/>
      <c r="G392" s="137" t="str">
        <f t="shared" si="18"/>
        <v/>
      </c>
    </row>
    <row r="393" spans="1:7" s="2" customFormat="1" x14ac:dyDescent="0.25">
      <c r="A393" s="70" t="s">
        <v>1293</v>
      </c>
      <c r="B393" s="74"/>
      <c r="C393" s="52"/>
      <c r="D393" s="57"/>
      <c r="E393" s="54"/>
      <c r="F393" s="137"/>
      <c r="G393" s="137" t="str">
        <f t="shared" si="18"/>
        <v/>
      </c>
    </row>
    <row r="394" spans="1:7" s="2" customFormat="1" x14ac:dyDescent="0.25">
      <c r="A394" s="70" t="s">
        <v>1294</v>
      </c>
      <c r="B394" s="57"/>
      <c r="C394" s="87"/>
      <c r="D394" s="57"/>
      <c r="E394" s="54"/>
      <c r="F394" s="54"/>
      <c r="G394" s="54"/>
    </row>
    <row r="395" spans="1:7" s="2" customFormat="1" x14ac:dyDescent="0.25">
      <c r="A395" s="70" t="s">
        <v>1295</v>
      </c>
      <c r="B395" s="57"/>
      <c r="C395" s="87"/>
      <c r="D395" s="57"/>
      <c r="E395" s="54"/>
      <c r="F395" s="54"/>
      <c r="G395" s="54"/>
    </row>
    <row r="396" spans="1:7" s="2" customFormat="1" x14ac:dyDescent="0.25">
      <c r="A396" s="70" t="s">
        <v>1296</v>
      </c>
      <c r="B396" s="57"/>
      <c r="C396" s="87"/>
      <c r="D396" s="57"/>
      <c r="E396" s="54"/>
      <c r="F396" s="54"/>
      <c r="G396" s="54"/>
    </row>
    <row r="397" spans="1:7" s="2" customFormat="1" x14ac:dyDescent="0.25">
      <c r="A397" s="70" t="s">
        <v>1297</v>
      </c>
      <c r="B397" s="57"/>
      <c r="C397" s="87"/>
      <c r="D397" s="57"/>
      <c r="E397" s="54"/>
      <c r="F397" s="54"/>
      <c r="G397" s="54"/>
    </row>
    <row r="398" spans="1:7" s="2" customFormat="1" x14ac:dyDescent="0.25">
      <c r="A398" s="70" t="s">
        <v>1298</v>
      </c>
      <c r="B398" s="57"/>
      <c r="C398" s="87"/>
      <c r="D398" s="57"/>
      <c r="E398" s="54"/>
      <c r="F398" s="54"/>
      <c r="G398" s="54"/>
    </row>
    <row r="399" spans="1:7" s="2" customFormat="1" x14ac:dyDescent="0.25">
      <c r="A399" s="70" t="s">
        <v>1299</v>
      </c>
      <c r="B399" s="57"/>
      <c r="C399" s="87"/>
      <c r="D399" s="57"/>
      <c r="E399" s="54"/>
      <c r="F399" s="54"/>
      <c r="G399" s="54"/>
    </row>
    <row r="400" spans="1:7" s="2" customFormat="1" x14ac:dyDescent="0.25">
      <c r="A400" s="70" t="s">
        <v>1300</v>
      </c>
      <c r="B400" s="57"/>
      <c r="C400" s="87"/>
      <c r="D400" s="57"/>
      <c r="E400" s="54"/>
      <c r="F400" s="54"/>
      <c r="G400" s="54"/>
    </row>
    <row r="401" spans="1:7" s="2" customFormat="1" x14ac:dyDescent="0.25">
      <c r="A401" s="70" t="s">
        <v>1301</v>
      </c>
      <c r="B401" s="57"/>
      <c r="C401" s="87"/>
      <c r="D401" s="57"/>
      <c r="E401" s="54"/>
      <c r="F401" s="54"/>
      <c r="G401" s="54"/>
    </row>
    <row r="402" spans="1:7" s="2" customFormat="1" x14ac:dyDescent="0.25">
      <c r="A402" s="70" t="s">
        <v>1302</v>
      </c>
      <c r="B402" s="57"/>
      <c r="C402" s="87"/>
      <c r="D402" s="57"/>
      <c r="E402" s="54"/>
      <c r="F402" s="54"/>
      <c r="G402" s="54"/>
    </row>
    <row r="403" spans="1:7" s="2" customFormat="1" x14ac:dyDescent="0.25">
      <c r="A403" s="70" t="s">
        <v>1303</v>
      </c>
      <c r="B403" s="57"/>
      <c r="C403" s="87"/>
      <c r="D403" s="57"/>
      <c r="E403" s="54"/>
      <c r="F403" s="54"/>
      <c r="G403" s="54"/>
    </row>
    <row r="404" spans="1:7" s="2" customFormat="1" x14ac:dyDescent="0.25">
      <c r="A404" s="70" t="s">
        <v>1304</v>
      </c>
      <c r="B404" s="57"/>
      <c r="C404" s="87"/>
      <c r="D404" s="57"/>
      <c r="E404" s="54"/>
      <c r="F404" s="54"/>
      <c r="G404" s="54"/>
    </row>
    <row r="405" spans="1:7" s="2" customFormat="1" x14ac:dyDescent="0.25">
      <c r="A405" s="70" t="s">
        <v>1305</v>
      </c>
      <c r="B405" s="57"/>
      <c r="C405" s="87"/>
      <c r="D405" s="57"/>
      <c r="E405" s="54"/>
      <c r="F405" s="54"/>
      <c r="G405" s="54"/>
    </row>
    <row r="406" spans="1:7" s="2" customFormat="1" x14ac:dyDescent="0.25">
      <c r="A406" s="70" t="s">
        <v>1306</v>
      </c>
      <c r="B406" s="57"/>
      <c r="C406" s="87"/>
      <c r="D406" s="57"/>
      <c r="E406" s="54"/>
      <c r="F406" s="54"/>
      <c r="G406" s="54"/>
    </row>
    <row r="407" spans="1:7" s="2" customFormat="1" x14ac:dyDescent="0.25">
      <c r="A407" s="70" t="s">
        <v>1307</v>
      </c>
      <c r="B407" s="57"/>
      <c r="C407" s="87"/>
      <c r="D407" s="57"/>
      <c r="E407" s="54"/>
      <c r="F407" s="54"/>
      <c r="G407" s="54"/>
    </row>
    <row r="408" spans="1:7" s="2" customFormat="1" x14ac:dyDescent="0.25">
      <c r="A408" s="70" t="s">
        <v>1308</v>
      </c>
      <c r="B408" s="57"/>
      <c r="C408" s="87"/>
      <c r="D408" s="57"/>
      <c r="E408" s="54"/>
      <c r="F408" s="54"/>
      <c r="G408" s="54"/>
    </row>
    <row r="409" spans="1:7" s="2" customFormat="1" x14ac:dyDescent="0.25">
      <c r="A409" s="70" t="s">
        <v>1309</v>
      </c>
      <c r="B409" s="57"/>
      <c r="C409" s="87"/>
      <c r="D409" s="57"/>
      <c r="E409" s="54"/>
      <c r="F409" s="54"/>
      <c r="G409" s="54"/>
    </row>
    <row r="410" spans="1:7" s="2" customFormat="1" x14ac:dyDescent="0.25">
      <c r="A410" s="70" t="s">
        <v>1310</v>
      </c>
      <c r="B410" s="57"/>
      <c r="C410" s="87"/>
      <c r="D410" s="57"/>
      <c r="E410" s="54"/>
      <c r="F410" s="54"/>
      <c r="G410" s="54"/>
    </row>
    <row r="411" spans="1:7" s="2" customFormat="1" x14ac:dyDescent="0.25">
      <c r="A411" s="70" t="s">
        <v>1311</v>
      </c>
      <c r="B411" s="57"/>
      <c r="C411" s="87"/>
      <c r="D411" s="57"/>
      <c r="E411" s="54"/>
      <c r="F411" s="54"/>
      <c r="G411" s="54"/>
    </row>
    <row r="412" spans="1:7" s="2" customFormat="1" x14ac:dyDescent="0.25">
      <c r="A412" s="70" t="s">
        <v>1312</v>
      </c>
      <c r="B412" s="57"/>
      <c r="C412" s="87"/>
      <c r="D412" s="57"/>
      <c r="E412" s="54"/>
      <c r="F412" s="54"/>
      <c r="G412" s="54"/>
    </row>
    <row r="413" spans="1:7" s="2" customFormat="1" x14ac:dyDescent="0.25">
      <c r="A413" s="70" t="s">
        <v>1313</v>
      </c>
      <c r="B413" s="57"/>
      <c r="C413" s="87"/>
      <c r="D413" s="57"/>
      <c r="E413" s="54"/>
      <c r="F413" s="54"/>
      <c r="G413" s="54"/>
    </row>
    <row r="414" spans="1:7" s="2" customFormat="1" x14ac:dyDescent="0.25">
      <c r="A414" s="70" t="s">
        <v>1314</v>
      </c>
      <c r="B414" s="57"/>
      <c r="C414" s="87"/>
      <c r="D414" s="57"/>
      <c r="E414" s="54"/>
      <c r="F414" s="54"/>
      <c r="G414" s="54"/>
    </row>
    <row r="415" spans="1:7" s="2" customFormat="1" x14ac:dyDescent="0.25">
      <c r="A415" s="70" t="s">
        <v>1315</v>
      </c>
      <c r="B415" s="57"/>
      <c r="C415" s="87"/>
      <c r="D415" s="57"/>
      <c r="E415" s="54"/>
      <c r="F415" s="54"/>
      <c r="G415" s="54"/>
    </row>
    <row r="416" spans="1:7" s="2" customFormat="1" x14ac:dyDescent="0.25">
      <c r="A416" s="70" t="s">
        <v>1316</v>
      </c>
      <c r="B416" s="57"/>
      <c r="C416" s="87"/>
      <c r="D416" s="57"/>
      <c r="E416" s="54"/>
      <c r="F416" s="54"/>
      <c r="G416" s="54"/>
    </row>
    <row r="417" spans="1:7" s="2" customFormat="1" x14ac:dyDescent="0.25">
      <c r="A417" s="70" t="s">
        <v>1317</v>
      </c>
      <c r="B417" s="57"/>
      <c r="C417" s="87"/>
      <c r="D417" s="57"/>
      <c r="E417" s="54"/>
      <c r="F417" s="54"/>
      <c r="G417" s="54"/>
    </row>
    <row r="418" spans="1:7" s="2" customFormat="1" x14ac:dyDescent="0.25">
      <c r="A418" s="70" t="s">
        <v>1318</v>
      </c>
      <c r="B418" s="57"/>
      <c r="C418" s="87"/>
      <c r="D418" s="57"/>
      <c r="E418" s="54"/>
      <c r="F418" s="54"/>
      <c r="G418" s="54"/>
    </row>
    <row r="419" spans="1:7" s="2" customFormat="1" x14ac:dyDescent="0.25">
      <c r="A419" s="70" t="s">
        <v>1319</v>
      </c>
      <c r="B419" s="57"/>
      <c r="C419" s="87"/>
      <c r="D419" s="57"/>
      <c r="E419" s="54"/>
      <c r="F419" s="54"/>
      <c r="G419" s="54"/>
    </row>
    <row r="420" spans="1:7" s="2" customFormat="1" x14ac:dyDescent="0.25">
      <c r="A420" s="70" t="s">
        <v>1320</v>
      </c>
      <c r="B420" s="57"/>
      <c r="C420" s="87"/>
      <c r="D420" s="57"/>
      <c r="E420" s="54"/>
      <c r="F420" s="54"/>
      <c r="G420" s="54"/>
    </row>
    <row r="421" spans="1:7" s="2" customFormat="1" x14ac:dyDescent="0.25">
      <c r="A421" s="70" t="s">
        <v>1321</v>
      </c>
      <c r="B421" s="57"/>
      <c r="C421" s="87"/>
      <c r="D421" s="57"/>
      <c r="E421" s="54"/>
      <c r="F421" s="54"/>
      <c r="G421" s="54"/>
    </row>
    <row r="422" spans="1:7" s="2" customFormat="1" x14ac:dyDescent="0.25">
      <c r="A422" s="70" t="s">
        <v>1322</v>
      </c>
      <c r="B422" s="57"/>
      <c r="C422" s="87"/>
      <c r="D422" s="57"/>
      <c r="E422" s="54"/>
      <c r="F422" s="54"/>
      <c r="G422" s="54"/>
    </row>
    <row r="423" spans="1:7" ht="18.55" x14ac:dyDescent="0.25">
      <c r="A423" s="149"/>
      <c r="B423" s="159" t="s">
        <v>761</v>
      </c>
      <c r="C423" s="149"/>
      <c r="D423" s="149"/>
      <c r="E423" s="149"/>
      <c r="F423" s="151"/>
      <c r="G423" s="151"/>
    </row>
    <row r="424" spans="1:7" ht="15" customHeight="1" x14ac:dyDescent="0.25">
      <c r="A424" s="79"/>
      <c r="B424" s="79" t="s">
        <v>1323</v>
      </c>
      <c r="C424" s="79" t="s">
        <v>1012</v>
      </c>
      <c r="D424" s="79" t="s">
        <v>1013</v>
      </c>
      <c r="E424" s="79"/>
      <c r="F424" s="79" t="s">
        <v>800</v>
      </c>
      <c r="G424" s="79" t="s">
        <v>1014</v>
      </c>
    </row>
    <row r="425" spans="1:7" x14ac:dyDescent="0.25">
      <c r="A425" s="70" t="s">
        <v>1324</v>
      </c>
      <c r="B425" s="70" t="s">
        <v>1016</v>
      </c>
      <c r="C425" s="158" t="s">
        <v>240</v>
      </c>
      <c r="D425" s="219"/>
      <c r="E425" s="100"/>
      <c r="F425" s="101"/>
      <c r="G425" s="101"/>
    </row>
    <row r="426" spans="1:7" x14ac:dyDescent="0.25">
      <c r="A426" s="100"/>
      <c r="C426" s="76"/>
      <c r="D426" s="219"/>
      <c r="E426" s="100"/>
      <c r="F426" s="101"/>
      <c r="G426" s="101"/>
    </row>
    <row r="427" spans="1:7" x14ac:dyDescent="0.25">
      <c r="B427" s="70" t="s">
        <v>1017</v>
      </c>
      <c r="C427" s="76"/>
      <c r="D427" s="219"/>
      <c r="E427" s="100"/>
      <c r="F427" s="101"/>
      <c r="G427" s="101"/>
    </row>
    <row r="428" spans="1:7" x14ac:dyDescent="0.25">
      <c r="A428" s="70" t="s">
        <v>1325</v>
      </c>
      <c r="B428" s="179" t="s">
        <v>1326</v>
      </c>
      <c r="C428" s="158" t="s">
        <v>240</v>
      </c>
      <c r="D428" s="204" t="s">
        <v>240</v>
      </c>
      <c r="E428" s="100"/>
      <c r="F428" s="92" t="str">
        <f t="shared" ref="F428:F451" si="19">IF($C$452=0,"",IF(C428="[for completion]","",C428/$C$452))</f>
        <v/>
      </c>
      <c r="G428" s="92" t="str">
        <f t="shared" ref="G428:G451" si="20">IF($D$452=0,"",IF(D428="[for completion]","",D428/$D$452))</f>
        <v/>
      </c>
    </row>
    <row r="429" spans="1:7" x14ac:dyDescent="0.25">
      <c r="A429" s="70" t="s">
        <v>1327</v>
      </c>
      <c r="B429" s="179" t="s">
        <v>1328</v>
      </c>
      <c r="C429" s="158" t="s">
        <v>240</v>
      </c>
      <c r="D429" s="204" t="s">
        <v>240</v>
      </c>
      <c r="E429" s="100"/>
      <c r="F429" s="92" t="str">
        <f t="shared" si="19"/>
        <v/>
      </c>
      <c r="G429" s="92" t="str">
        <f t="shared" si="20"/>
        <v/>
      </c>
    </row>
    <row r="430" spans="1:7" x14ac:dyDescent="0.25">
      <c r="A430" s="70" t="s">
        <v>1329</v>
      </c>
      <c r="B430" s="179" t="s">
        <v>1330</v>
      </c>
      <c r="C430" s="158" t="s">
        <v>240</v>
      </c>
      <c r="D430" s="204" t="s">
        <v>240</v>
      </c>
      <c r="E430" s="100"/>
      <c r="F430" s="92" t="str">
        <f t="shared" si="19"/>
        <v/>
      </c>
      <c r="G430" s="92" t="str">
        <f t="shared" si="20"/>
        <v/>
      </c>
    </row>
    <row r="431" spans="1:7" x14ac:dyDescent="0.25">
      <c r="A431" s="70" t="s">
        <v>1331</v>
      </c>
      <c r="B431" s="179" t="s">
        <v>1332</v>
      </c>
      <c r="C431" s="158" t="s">
        <v>240</v>
      </c>
      <c r="D431" s="204" t="s">
        <v>240</v>
      </c>
      <c r="E431" s="100"/>
      <c r="F431" s="92" t="str">
        <f t="shared" si="19"/>
        <v/>
      </c>
      <c r="G431" s="92" t="str">
        <f t="shared" si="20"/>
        <v/>
      </c>
    </row>
    <row r="432" spans="1:7" x14ac:dyDescent="0.25">
      <c r="A432" s="70" t="s">
        <v>1333</v>
      </c>
      <c r="B432" s="179" t="s">
        <v>1334</v>
      </c>
      <c r="C432" s="158" t="s">
        <v>240</v>
      </c>
      <c r="D432" s="204" t="s">
        <v>240</v>
      </c>
      <c r="E432" s="100"/>
      <c r="F432" s="92" t="str">
        <f t="shared" si="19"/>
        <v/>
      </c>
      <c r="G432" s="92" t="str">
        <f t="shared" si="20"/>
        <v/>
      </c>
    </row>
    <row r="433" spans="1:7" x14ac:dyDescent="0.25">
      <c r="A433" s="70" t="s">
        <v>1335</v>
      </c>
      <c r="B433" s="179" t="s">
        <v>1336</v>
      </c>
      <c r="C433" s="158" t="s">
        <v>240</v>
      </c>
      <c r="D433" s="204" t="s">
        <v>240</v>
      </c>
      <c r="E433" s="100"/>
      <c r="F433" s="92" t="str">
        <f t="shared" si="19"/>
        <v/>
      </c>
      <c r="G433" s="92" t="str">
        <f t="shared" si="20"/>
        <v/>
      </c>
    </row>
    <row r="434" spans="1:7" x14ac:dyDescent="0.25">
      <c r="A434" s="70" t="s">
        <v>1337</v>
      </c>
      <c r="B434" s="179" t="s">
        <v>1338</v>
      </c>
      <c r="C434" s="158" t="s">
        <v>240</v>
      </c>
      <c r="D434" s="204" t="s">
        <v>240</v>
      </c>
      <c r="E434" s="100"/>
      <c r="F434" s="92" t="str">
        <f t="shared" si="19"/>
        <v/>
      </c>
      <c r="G434" s="92" t="str">
        <f t="shared" si="20"/>
        <v/>
      </c>
    </row>
    <row r="435" spans="1:7" x14ac:dyDescent="0.25">
      <c r="A435" s="70" t="s">
        <v>1339</v>
      </c>
      <c r="B435" s="179" t="s">
        <v>1340</v>
      </c>
      <c r="C435" s="158" t="s">
        <v>240</v>
      </c>
      <c r="D435" s="204" t="s">
        <v>240</v>
      </c>
      <c r="E435" s="100"/>
      <c r="F435" s="92" t="str">
        <f t="shared" si="19"/>
        <v/>
      </c>
      <c r="G435" s="92" t="str">
        <f t="shared" si="20"/>
        <v/>
      </c>
    </row>
    <row r="436" spans="1:7" x14ac:dyDescent="0.25">
      <c r="A436" s="70" t="s">
        <v>1341</v>
      </c>
      <c r="B436" s="179" t="s">
        <v>1342</v>
      </c>
      <c r="C436" s="158" t="s">
        <v>240</v>
      </c>
      <c r="D436" s="204" t="s">
        <v>240</v>
      </c>
      <c r="E436" s="100"/>
      <c r="F436" s="92" t="str">
        <f t="shared" si="19"/>
        <v/>
      </c>
      <c r="G436" s="92" t="str">
        <f t="shared" si="20"/>
        <v/>
      </c>
    </row>
    <row r="437" spans="1:7" x14ac:dyDescent="0.25">
      <c r="A437" s="70" t="s">
        <v>1343</v>
      </c>
      <c r="B437" s="179" t="s">
        <v>931</v>
      </c>
      <c r="C437" s="158" t="s">
        <v>240</v>
      </c>
      <c r="D437" s="204" t="s">
        <v>240</v>
      </c>
      <c r="E437" s="74"/>
      <c r="F437" s="92" t="str">
        <f t="shared" si="19"/>
        <v/>
      </c>
      <c r="G437" s="92" t="str">
        <f t="shared" si="20"/>
        <v/>
      </c>
    </row>
    <row r="438" spans="1:7" x14ac:dyDescent="0.25">
      <c r="A438" s="70" t="s">
        <v>1344</v>
      </c>
      <c r="B438" s="179" t="s">
        <v>931</v>
      </c>
      <c r="C438" s="158" t="s">
        <v>240</v>
      </c>
      <c r="D438" s="204" t="s">
        <v>240</v>
      </c>
      <c r="E438" s="74"/>
      <c r="F438" s="92" t="str">
        <f t="shared" si="19"/>
        <v/>
      </c>
      <c r="G438" s="92" t="str">
        <f t="shared" si="20"/>
        <v/>
      </c>
    </row>
    <row r="439" spans="1:7" x14ac:dyDescent="0.25">
      <c r="A439" s="70" t="s">
        <v>1345</v>
      </c>
      <c r="B439" s="179" t="s">
        <v>931</v>
      </c>
      <c r="C439" s="158" t="s">
        <v>240</v>
      </c>
      <c r="D439" s="204" t="s">
        <v>240</v>
      </c>
      <c r="E439" s="74"/>
      <c r="F439" s="92" t="str">
        <f t="shared" si="19"/>
        <v/>
      </c>
      <c r="G439" s="92" t="str">
        <f t="shared" si="20"/>
        <v/>
      </c>
    </row>
    <row r="440" spans="1:7" x14ac:dyDescent="0.25">
      <c r="A440" s="70" t="s">
        <v>1346</v>
      </c>
      <c r="B440" s="179" t="s">
        <v>931</v>
      </c>
      <c r="C440" s="158" t="s">
        <v>240</v>
      </c>
      <c r="D440" s="204" t="s">
        <v>240</v>
      </c>
      <c r="E440" s="74"/>
      <c r="F440" s="92" t="str">
        <f t="shared" si="19"/>
        <v/>
      </c>
      <c r="G440" s="92" t="str">
        <f t="shared" si="20"/>
        <v/>
      </c>
    </row>
    <row r="441" spans="1:7" x14ac:dyDescent="0.25">
      <c r="A441" s="70" t="s">
        <v>1347</v>
      </c>
      <c r="B441" s="179" t="s">
        <v>931</v>
      </c>
      <c r="C441" s="158" t="s">
        <v>240</v>
      </c>
      <c r="D441" s="204" t="s">
        <v>240</v>
      </c>
      <c r="E441" s="74"/>
      <c r="F441" s="92" t="str">
        <f t="shared" si="19"/>
        <v/>
      </c>
      <c r="G441" s="92" t="str">
        <f t="shared" si="20"/>
        <v/>
      </c>
    </row>
    <row r="442" spans="1:7" x14ac:dyDescent="0.25">
      <c r="A442" s="70" t="s">
        <v>1348</v>
      </c>
      <c r="B442" s="179" t="s">
        <v>931</v>
      </c>
      <c r="C442" s="158" t="s">
        <v>240</v>
      </c>
      <c r="D442" s="204" t="s">
        <v>240</v>
      </c>
      <c r="E442" s="74"/>
      <c r="F442" s="92" t="str">
        <f t="shared" si="19"/>
        <v/>
      </c>
      <c r="G442" s="92" t="str">
        <f t="shared" si="20"/>
        <v/>
      </c>
    </row>
    <row r="443" spans="1:7" x14ac:dyDescent="0.25">
      <c r="A443" s="70" t="s">
        <v>1349</v>
      </c>
      <c r="B443" s="179" t="s">
        <v>931</v>
      </c>
      <c r="C443" s="158" t="s">
        <v>240</v>
      </c>
      <c r="D443" s="204" t="s">
        <v>240</v>
      </c>
      <c r="F443" s="92" t="str">
        <f t="shared" si="19"/>
        <v/>
      </c>
      <c r="G443" s="92" t="str">
        <f t="shared" si="20"/>
        <v/>
      </c>
    </row>
    <row r="444" spans="1:7" x14ac:dyDescent="0.25">
      <c r="A444" s="70" t="s">
        <v>1350</v>
      </c>
      <c r="B444" s="179" t="s">
        <v>931</v>
      </c>
      <c r="C444" s="158" t="s">
        <v>240</v>
      </c>
      <c r="D444" s="204" t="s">
        <v>240</v>
      </c>
      <c r="E444" s="153"/>
      <c r="F444" s="92" t="str">
        <f t="shared" si="19"/>
        <v/>
      </c>
      <c r="G444" s="92" t="str">
        <f t="shared" si="20"/>
        <v/>
      </c>
    </row>
    <row r="445" spans="1:7" x14ac:dyDescent="0.25">
      <c r="A445" s="70" t="s">
        <v>1351</v>
      </c>
      <c r="B445" s="179" t="s">
        <v>931</v>
      </c>
      <c r="C445" s="158" t="s">
        <v>240</v>
      </c>
      <c r="D445" s="204" t="s">
        <v>240</v>
      </c>
      <c r="E445" s="153"/>
      <c r="F445" s="92" t="str">
        <f t="shared" si="19"/>
        <v/>
      </c>
      <c r="G445" s="92" t="str">
        <f t="shared" si="20"/>
        <v/>
      </c>
    </row>
    <row r="446" spans="1:7" x14ac:dyDescent="0.25">
      <c r="A446" s="70" t="s">
        <v>1352</v>
      </c>
      <c r="B446" s="179" t="s">
        <v>931</v>
      </c>
      <c r="C446" s="158" t="s">
        <v>240</v>
      </c>
      <c r="D446" s="204" t="s">
        <v>240</v>
      </c>
      <c r="E446" s="153"/>
      <c r="F446" s="92" t="str">
        <f t="shared" si="19"/>
        <v/>
      </c>
      <c r="G446" s="92" t="str">
        <f t="shared" si="20"/>
        <v/>
      </c>
    </row>
    <row r="447" spans="1:7" x14ac:dyDescent="0.25">
      <c r="A447" s="70" t="s">
        <v>1353</v>
      </c>
      <c r="B447" s="179" t="s">
        <v>931</v>
      </c>
      <c r="C447" s="158" t="s">
        <v>240</v>
      </c>
      <c r="D447" s="204" t="s">
        <v>240</v>
      </c>
      <c r="E447" s="153"/>
      <c r="F447" s="92" t="str">
        <f t="shared" si="19"/>
        <v/>
      </c>
      <c r="G447" s="92" t="str">
        <f t="shared" si="20"/>
        <v/>
      </c>
    </row>
    <row r="448" spans="1:7" x14ac:dyDescent="0.25">
      <c r="A448" s="70" t="s">
        <v>1354</v>
      </c>
      <c r="B448" s="179" t="s">
        <v>931</v>
      </c>
      <c r="C448" s="158" t="s">
        <v>240</v>
      </c>
      <c r="D448" s="204" t="s">
        <v>240</v>
      </c>
      <c r="E448" s="153"/>
      <c r="F448" s="92" t="str">
        <f t="shared" si="19"/>
        <v/>
      </c>
      <c r="G448" s="92" t="str">
        <f t="shared" si="20"/>
        <v/>
      </c>
    </row>
    <row r="449" spans="1:7" x14ac:dyDescent="0.25">
      <c r="A449" s="70" t="s">
        <v>1355</v>
      </c>
      <c r="B449" s="179" t="s">
        <v>931</v>
      </c>
      <c r="C449" s="158" t="s">
        <v>240</v>
      </c>
      <c r="D449" s="204" t="s">
        <v>240</v>
      </c>
      <c r="E449" s="153"/>
      <c r="F449" s="92" t="str">
        <f t="shared" si="19"/>
        <v/>
      </c>
      <c r="G449" s="92" t="str">
        <f t="shared" si="20"/>
        <v/>
      </c>
    </row>
    <row r="450" spans="1:7" x14ac:dyDescent="0.25">
      <c r="A450" s="70" t="s">
        <v>1356</v>
      </c>
      <c r="B450" s="179" t="s">
        <v>931</v>
      </c>
      <c r="C450" s="158" t="s">
        <v>240</v>
      </c>
      <c r="D450" s="204" t="s">
        <v>240</v>
      </c>
      <c r="E450" s="153"/>
      <c r="F450" s="92" t="str">
        <f t="shared" si="19"/>
        <v/>
      </c>
      <c r="G450" s="92" t="str">
        <f t="shared" si="20"/>
        <v/>
      </c>
    </row>
    <row r="451" spans="1:7" x14ac:dyDescent="0.25">
      <c r="A451" s="70" t="s">
        <v>1357</v>
      </c>
      <c r="B451" s="179" t="s">
        <v>931</v>
      </c>
      <c r="C451" s="158" t="s">
        <v>240</v>
      </c>
      <c r="D451" s="204" t="s">
        <v>240</v>
      </c>
      <c r="E451" s="153"/>
      <c r="F451" s="92" t="str">
        <f t="shared" si="19"/>
        <v/>
      </c>
      <c r="G451" s="92" t="str">
        <f t="shared" si="20"/>
        <v/>
      </c>
    </row>
    <row r="452" spans="1:7" x14ac:dyDescent="0.25">
      <c r="A452" s="70" t="s">
        <v>1358</v>
      </c>
      <c r="B452" s="83" t="s">
        <v>316</v>
      </c>
      <c r="C452" s="95">
        <f>SUM(C428:C451)</f>
        <v>0</v>
      </c>
      <c r="D452" s="154">
        <f>SUM(D428:D451)</f>
        <v>0</v>
      </c>
      <c r="E452" s="153"/>
      <c r="F452" s="155">
        <f>SUM(F428:F451)</f>
        <v>0</v>
      </c>
      <c r="G452" s="155">
        <f>SUM(G428:G451)</f>
        <v>0</v>
      </c>
    </row>
    <row r="453" spans="1:7" ht="15" customHeight="1" x14ac:dyDescent="0.25">
      <c r="A453" s="79"/>
      <c r="B453" s="79" t="s">
        <v>1359</v>
      </c>
      <c r="C453" s="79" t="s">
        <v>1012</v>
      </c>
      <c r="D453" s="79" t="s">
        <v>1013</v>
      </c>
      <c r="E453" s="79"/>
      <c r="F453" s="79" t="s">
        <v>800</v>
      </c>
      <c r="G453" s="79" t="s">
        <v>1014</v>
      </c>
    </row>
    <row r="454" spans="1:7" x14ac:dyDescent="0.25">
      <c r="A454" s="70" t="s">
        <v>1360</v>
      </c>
      <c r="B454" s="70" t="s">
        <v>1059</v>
      </c>
      <c r="C454" s="146" t="s">
        <v>240</v>
      </c>
      <c r="D454" s="76"/>
      <c r="G454" s="57"/>
    </row>
    <row r="455" spans="1:7" x14ac:dyDescent="0.25">
      <c r="C455" s="76"/>
      <c r="D455" s="76"/>
      <c r="G455" s="57"/>
    </row>
    <row r="456" spans="1:7" x14ac:dyDescent="0.25">
      <c r="B456" s="83" t="s">
        <v>1060</v>
      </c>
      <c r="C456" s="76"/>
      <c r="D456" s="76"/>
      <c r="G456" s="57"/>
    </row>
    <row r="457" spans="1:7" x14ac:dyDescent="0.25">
      <c r="A457" s="70" t="s">
        <v>1361</v>
      </c>
      <c r="B457" s="70" t="s">
        <v>1062</v>
      </c>
      <c r="C457" s="158" t="s">
        <v>240</v>
      </c>
      <c r="D457" s="204" t="s">
        <v>240</v>
      </c>
      <c r="F457" s="92" t="str">
        <f>IF($C$465=0,"",IF(C457="[for completion]","",C457/$C$465))</f>
        <v/>
      </c>
      <c r="G457" s="92" t="str">
        <f>IF($D$465=0,"",IF(D457="[for completion]","",D457/$D$465))</f>
        <v/>
      </c>
    </row>
    <row r="458" spans="1:7" x14ac:dyDescent="0.25">
      <c r="A458" s="70" t="s">
        <v>1362</v>
      </c>
      <c r="B458" s="70" t="s">
        <v>1064</v>
      </c>
      <c r="C458" s="158" t="s">
        <v>240</v>
      </c>
      <c r="D458" s="204" t="s">
        <v>240</v>
      </c>
      <c r="F458" s="92" t="str">
        <f t="shared" ref="F458:F471" si="21">IF($C$465=0,"",IF(C458="[for completion]","",C458/$C$465))</f>
        <v/>
      </c>
      <c r="G458" s="92" t="str">
        <f t="shared" ref="G458:G471" si="22">IF($D$465=0,"",IF(D458="[for completion]","",D458/$D$465))</f>
        <v/>
      </c>
    </row>
    <row r="459" spans="1:7" x14ac:dyDescent="0.25">
      <c r="A459" s="70" t="s">
        <v>1363</v>
      </c>
      <c r="B459" s="70" t="s">
        <v>1066</v>
      </c>
      <c r="C459" s="158" t="s">
        <v>240</v>
      </c>
      <c r="D459" s="204" t="s">
        <v>240</v>
      </c>
      <c r="F459" s="92" t="str">
        <f t="shared" si="21"/>
        <v/>
      </c>
      <c r="G459" s="92" t="str">
        <f t="shared" si="22"/>
        <v/>
      </c>
    </row>
    <row r="460" spans="1:7" x14ac:dyDescent="0.25">
      <c r="A460" s="70" t="s">
        <v>1364</v>
      </c>
      <c r="B460" s="70" t="s">
        <v>1068</v>
      </c>
      <c r="C460" s="158" t="s">
        <v>240</v>
      </c>
      <c r="D460" s="204" t="s">
        <v>240</v>
      </c>
      <c r="F460" s="92" t="str">
        <f t="shared" si="21"/>
        <v/>
      </c>
      <c r="G460" s="92" t="str">
        <f t="shared" si="22"/>
        <v/>
      </c>
    </row>
    <row r="461" spans="1:7" x14ac:dyDescent="0.25">
      <c r="A461" s="70" t="s">
        <v>1365</v>
      </c>
      <c r="B461" s="70" t="s">
        <v>1070</v>
      </c>
      <c r="C461" s="158" t="s">
        <v>240</v>
      </c>
      <c r="D461" s="204" t="s">
        <v>240</v>
      </c>
      <c r="F461" s="92" t="str">
        <f t="shared" si="21"/>
        <v/>
      </c>
      <c r="G461" s="92" t="str">
        <f t="shared" si="22"/>
        <v/>
      </c>
    </row>
    <row r="462" spans="1:7" x14ac:dyDescent="0.25">
      <c r="A462" s="70" t="s">
        <v>1366</v>
      </c>
      <c r="B462" s="70" t="s">
        <v>1072</v>
      </c>
      <c r="C462" s="158" t="s">
        <v>240</v>
      </c>
      <c r="D462" s="204" t="s">
        <v>240</v>
      </c>
      <c r="F462" s="92" t="str">
        <f t="shared" si="21"/>
        <v/>
      </c>
      <c r="G462" s="92" t="str">
        <f t="shared" si="22"/>
        <v/>
      </c>
    </row>
    <row r="463" spans="1:7" x14ac:dyDescent="0.25">
      <c r="A463" s="70" t="s">
        <v>1367</v>
      </c>
      <c r="B463" s="70" t="s">
        <v>1074</v>
      </c>
      <c r="C463" s="158" t="s">
        <v>240</v>
      </c>
      <c r="D463" s="204" t="s">
        <v>240</v>
      </c>
      <c r="F463" s="92" t="str">
        <f t="shared" si="21"/>
        <v/>
      </c>
      <c r="G463" s="92" t="str">
        <f t="shared" si="22"/>
        <v/>
      </c>
    </row>
    <row r="464" spans="1:7" x14ac:dyDescent="0.25">
      <c r="A464" s="70" t="s">
        <v>1368</v>
      </c>
      <c r="B464" s="70" t="s">
        <v>1076</v>
      </c>
      <c r="C464" s="158" t="s">
        <v>240</v>
      </c>
      <c r="D464" s="204" t="s">
        <v>240</v>
      </c>
      <c r="F464" s="92" t="str">
        <f t="shared" si="21"/>
        <v/>
      </c>
      <c r="G464" s="92" t="str">
        <f t="shared" si="22"/>
        <v/>
      </c>
    </row>
    <row r="465" spans="1:7" x14ac:dyDescent="0.25">
      <c r="A465" s="70" t="s">
        <v>1369</v>
      </c>
      <c r="B465" s="94" t="s">
        <v>316</v>
      </c>
      <c r="C465" s="110">
        <f>SUM(C457:C464)</f>
        <v>0</v>
      </c>
      <c r="D465" s="139">
        <f>SUM(D457:D464)</f>
        <v>0</v>
      </c>
      <c r="F465" s="135">
        <f>SUM(F457:F464)</f>
        <v>0</v>
      </c>
      <c r="G465" s="135">
        <f>SUM(G457:G464)</f>
        <v>0</v>
      </c>
    </row>
    <row r="466" spans="1:7" outlineLevel="1" x14ac:dyDescent="0.25">
      <c r="A466" s="70" t="s">
        <v>1370</v>
      </c>
      <c r="B466" s="136" t="s">
        <v>1079</v>
      </c>
      <c r="C466" s="52"/>
      <c r="D466" s="138"/>
      <c r="F466" s="92" t="str">
        <f t="shared" si="21"/>
        <v/>
      </c>
      <c r="G466" s="92" t="str">
        <f t="shared" si="22"/>
        <v/>
      </c>
    </row>
    <row r="467" spans="1:7" outlineLevel="1" x14ac:dyDescent="0.25">
      <c r="A467" s="70" t="s">
        <v>1371</v>
      </c>
      <c r="B467" s="136" t="s">
        <v>1081</v>
      </c>
      <c r="C467" s="52"/>
      <c r="D467" s="138"/>
      <c r="F467" s="92" t="str">
        <f t="shared" si="21"/>
        <v/>
      </c>
      <c r="G467" s="92" t="str">
        <f t="shared" si="22"/>
        <v/>
      </c>
    </row>
    <row r="468" spans="1:7" outlineLevel="1" x14ac:dyDescent="0.25">
      <c r="A468" s="70" t="s">
        <v>1372</v>
      </c>
      <c r="B468" s="136" t="s">
        <v>1083</v>
      </c>
      <c r="C468" s="52"/>
      <c r="D468" s="138"/>
      <c r="F468" s="92" t="str">
        <f t="shared" si="21"/>
        <v/>
      </c>
      <c r="G468" s="92" t="str">
        <f t="shared" si="22"/>
        <v/>
      </c>
    </row>
    <row r="469" spans="1:7" outlineLevel="1" x14ac:dyDescent="0.25">
      <c r="A469" s="70" t="s">
        <v>1373</v>
      </c>
      <c r="B469" s="136" t="s">
        <v>1085</v>
      </c>
      <c r="C469" s="52"/>
      <c r="D469" s="138"/>
      <c r="F469" s="92" t="str">
        <f t="shared" si="21"/>
        <v/>
      </c>
      <c r="G469" s="92" t="str">
        <f t="shared" si="22"/>
        <v/>
      </c>
    </row>
    <row r="470" spans="1:7" outlineLevel="1" x14ac:dyDescent="0.25">
      <c r="A470" s="70" t="s">
        <v>1374</v>
      </c>
      <c r="B470" s="136" t="s">
        <v>1087</v>
      </c>
      <c r="C470" s="52"/>
      <c r="D470" s="138"/>
      <c r="F470" s="92" t="str">
        <f t="shared" si="21"/>
        <v/>
      </c>
      <c r="G470" s="92" t="str">
        <f t="shared" si="22"/>
        <v/>
      </c>
    </row>
    <row r="471" spans="1:7" outlineLevel="1" x14ac:dyDescent="0.25">
      <c r="A471" s="70" t="s">
        <v>1375</v>
      </c>
      <c r="B471" s="136" t="s">
        <v>1089</v>
      </c>
      <c r="C471" s="52"/>
      <c r="D471" s="138"/>
      <c r="F471" s="92" t="str">
        <f t="shared" si="21"/>
        <v/>
      </c>
      <c r="G471" s="92" t="str">
        <f t="shared" si="22"/>
        <v/>
      </c>
    </row>
    <row r="472" spans="1:7" outlineLevel="1" x14ac:dyDescent="0.25">
      <c r="A472" s="70" t="s">
        <v>1376</v>
      </c>
      <c r="B472" s="97"/>
      <c r="F472" s="93"/>
      <c r="G472" s="93"/>
    </row>
    <row r="473" spans="1:7" outlineLevel="1" x14ac:dyDescent="0.25">
      <c r="A473" s="70" t="s">
        <v>1377</v>
      </c>
      <c r="B473" s="97"/>
      <c r="F473" s="93"/>
      <c r="G473" s="93"/>
    </row>
    <row r="474" spans="1:7" outlineLevel="1" x14ac:dyDescent="0.25">
      <c r="A474" s="70" t="s">
        <v>1378</v>
      </c>
      <c r="B474" s="97"/>
      <c r="F474" s="153"/>
      <c r="G474" s="153"/>
    </row>
    <row r="475" spans="1:7" ht="15" customHeight="1" x14ac:dyDescent="0.25">
      <c r="A475" s="79"/>
      <c r="B475" s="79" t="s">
        <v>1379</v>
      </c>
      <c r="C475" s="79" t="s">
        <v>1012</v>
      </c>
      <c r="D475" s="79" t="s">
        <v>1013</v>
      </c>
      <c r="E475" s="79"/>
      <c r="F475" s="79" t="s">
        <v>800</v>
      </c>
      <c r="G475" s="79" t="s">
        <v>1014</v>
      </c>
    </row>
    <row r="476" spans="1:7" x14ac:dyDescent="0.25">
      <c r="A476" s="70" t="s">
        <v>1380</v>
      </c>
      <c r="B476" s="70" t="s">
        <v>1059</v>
      </c>
      <c r="C476" s="158" t="s">
        <v>240</v>
      </c>
      <c r="D476" s="76"/>
      <c r="F476" s="76"/>
      <c r="G476" s="76"/>
    </row>
    <row r="477" spans="1:7" x14ac:dyDescent="0.25">
      <c r="C477" s="76"/>
      <c r="D477" s="76"/>
      <c r="F477" s="76"/>
      <c r="G477" s="76"/>
    </row>
    <row r="478" spans="1:7" x14ac:dyDescent="0.25">
      <c r="B478" s="83" t="s">
        <v>1060</v>
      </c>
      <c r="C478" s="76"/>
      <c r="D478" s="76"/>
      <c r="F478" s="76"/>
      <c r="G478" s="76"/>
    </row>
    <row r="479" spans="1:7" x14ac:dyDescent="0.25">
      <c r="A479" s="70" t="s">
        <v>1381</v>
      </c>
      <c r="B479" s="70" t="s">
        <v>1062</v>
      </c>
      <c r="C479" s="158" t="s">
        <v>240</v>
      </c>
      <c r="D479" s="158" t="s">
        <v>240</v>
      </c>
      <c r="F479" s="92" t="str">
        <f>IF($C$487=0,"",IF(C479="[Mark as ND1 if not relevant]","",C479/$C$487))</f>
        <v/>
      </c>
      <c r="G479" s="92" t="str">
        <f>IF($D$487=0,"",IF(D479="[Mark as ND1 if not relevant]","",D479/$D$487))</f>
        <v/>
      </c>
    </row>
    <row r="480" spans="1:7" x14ac:dyDescent="0.25">
      <c r="A480" s="70" t="s">
        <v>1382</v>
      </c>
      <c r="B480" s="70" t="s">
        <v>1064</v>
      </c>
      <c r="C480" s="158" t="s">
        <v>240</v>
      </c>
      <c r="D480" s="158" t="s">
        <v>240</v>
      </c>
      <c r="F480" s="92" t="str">
        <f t="shared" ref="F480:F486" si="23">IF($C$487=0,"",IF(C480="[Mark as ND1 if not relevant]","",C480/$C$487))</f>
        <v/>
      </c>
      <c r="G480" s="92" t="str">
        <f t="shared" ref="G480:G486" si="24">IF($D$487=0,"",IF(D480="[Mark as ND1 if not relevant]","",D480/$D$487))</f>
        <v/>
      </c>
    </row>
    <row r="481" spans="1:7" x14ac:dyDescent="0.25">
      <c r="A481" s="70" t="s">
        <v>1383</v>
      </c>
      <c r="B481" s="70" t="s">
        <v>1066</v>
      </c>
      <c r="C481" s="158" t="s">
        <v>240</v>
      </c>
      <c r="D481" s="158" t="s">
        <v>240</v>
      </c>
      <c r="F481" s="92" t="str">
        <f t="shared" si="23"/>
        <v/>
      </c>
      <c r="G481" s="92" t="str">
        <f t="shared" si="24"/>
        <v/>
      </c>
    </row>
    <row r="482" spans="1:7" x14ac:dyDescent="0.25">
      <c r="A482" s="70" t="s">
        <v>1384</v>
      </c>
      <c r="B482" s="70" t="s">
        <v>1068</v>
      </c>
      <c r="C482" s="158" t="s">
        <v>240</v>
      </c>
      <c r="D482" s="158" t="s">
        <v>240</v>
      </c>
      <c r="F482" s="92" t="str">
        <f t="shared" si="23"/>
        <v/>
      </c>
      <c r="G482" s="92" t="str">
        <f t="shared" si="24"/>
        <v/>
      </c>
    </row>
    <row r="483" spans="1:7" x14ac:dyDescent="0.25">
      <c r="A483" s="70" t="s">
        <v>1385</v>
      </c>
      <c r="B483" s="70" t="s">
        <v>1070</v>
      </c>
      <c r="C483" s="158" t="s">
        <v>240</v>
      </c>
      <c r="D483" s="158" t="s">
        <v>240</v>
      </c>
      <c r="F483" s="92" t="str">
        <f t="shared" si="23"/>
        <v/>
      </c>
      <c r="G483" s="92" t="str">
        <f t="shared" si="24"/>
        <v/>
      </c>
    </row>
    <row r="484" spans="1:7" x14ac:dyDescent="0.25">
      <c r="A484" s="70" t="s">
        <v>1386</v>
      </c>
      <c r="B484" s="70" t="s">
        <v>1072</v>
      </c>
      <c r="C484" s="158" t="s">
        <v>240</v>
      </c>
      <c r="D484" s="158" t="s">
        <v>240</v>
      </c>
      <c r="F484" s="92" t="str">
        <f t="shared" si="23"/>
        <v/>
      </c>
      <c r="G484" s="92" t="str">
        <f t="shared" si="24"/>
        <v/>
      </c>
    </row>
    <row r="485" spans="1:7" x14ac:dyDescent="0.25">
      <c r="A485" s="70" t="s">
        <v>1387</v>
      </c>
      <c r="B485" s="70" t="s">
        <v>1074</v>
      </c>
      <c r="C485" s="158" t="s">
        <v>240</v>
      </c>
      <c r="D485" s="158" t="s">
        <v>240</v>
      </c>
      <c r="F485" s="92" t="str">
        <f t="shared" si="23"/>
        <v/>
      </c>
      <c r="G485" s="92" t="str">
        <f t="shared" si="24"/>
        <v/>
      </c>
    </row>
    <row r="486" spans="1:7" x14ac:dyDescent="0.25">
      <c r="A486" s="70" t="s">
        <v>1388</v>
      </c>
      <c r="B486" s="70" t="s">
        <v>1076</v>
      </c>
      <c r="C486" s="158" t="s">
        <v>240</v>
      </c>
      <c r="D486" s="158" t="s">
        <v>240</v>
      </c>
      <c r="F486" s="92" t="str">
        <f t="shared" si="23"/>
        <v/>
      </c>
      <c r="G486" s="92" t="str">
        <f t="shared" si="24"/>
        <v/>
      </c>
    </row>
    <row r="487" spans="1:7" x14ac:dyDescent="0.25">
      <c r="A487" s="70" t="s">
        <v>1389</v>
      </c>
      <c r="B487" s="94" t="s">
        <v>316</v>
      </c>
      <c r="C487" s="110">
        <f>SUM(C479:C486)</f>
        <v>0</v>
      </c>
      <c r="D487" s="139">
        <f>SUM(D479:D486)</f>
        <v>0</v>
      </c>
      <c r="F487" s="135">
        <f>SUM(F479:F486)</f>
        <v>0</v>
      </c>
      <c r="G487" s="135">
        <f>SUM(G479:G486)</f>
        <v>0</v>
      </c>
    </row>
    <row r="488" spans="1:7" outlineLevel="1" x14ac:dyDescent="0.25">
      <c r="A488" s="70" t="s">
        <v>1390</v>
      </c>
      <c r="B488" s="136" t="s">
        <v>1079</v>
      </c>
      <c r="C488" s="158"/>
      <c r="D488" s="204"/>
      <c r="F488" s="92" t="str">
        <f t="shared" ref="F488:F493" si="25">IF($C$487=0,"",IF(C488="[for completion]","",C488/$C$487))</f>
        <v/>
      </c>
      <c r="G488" s="92" t="str">
        <f t="shared" ref="G488:G493" si="26">IF($D$487=0,"",IF(D488="[for completion]","",D488/$D$487))</f>
        <v/>
      </c>
    </row>
    <row r="489" spans="1:7" outlineLevel="1" x14ac:dyDescent="0.25">
      <c r="A489" s="70" t="s">
        <v>1391</v>
      </c>
      <c r="B489" s="136" t="s">
        <v>1081</v>
      </c>
      <c r="C489" s="158"/>
      <c r="D489" s="204"/>
      <c r="F489" s="92" t="str">
        <f t="shared" si="25"/>
        <v/>
      </c>
      <c r="G489" s="92" t="str">
        <f t="shared" si="26"/>
        <v/>
      </c>
    </row>
    <row r="490" spans="1:7" outlineLevel="1" x14ac:dyDescent="0.25">
      <c r="A490" s="70" t="s">
        <v>1392</v>
      </c>
      <c r="B490" s="136" t="s">
        <v>1083</v>
      </c>
      <c r="C490" s="158"/>
      <c r="D490" s="204"/>
      <c r="F490" s="92" t="str">
        <f t="shared" si="25"/>
        <v/>
      </c>
      <c r="G490" s="92" t="str">
        <f t="shared" si="26"/>
        <v/>
      </c>
    </row>
    <row r="491" spans="1:7" outlineLevel="1" x14ac:dyDescent="0.25">
      <c r="A491" s="70" t="s">
        <v>1393</v>
      </c>
      <c r="B491" s="136" t="s">
        <v>1085</v>
      </c>
      <c r="C491" s="158"/>
      <c r="D491" s="204"/>
      <c r="F491" s="92" t="str">
        <f t="shared" si="25"/>
        <v/>
      </c>
      <c r="G491" s="92" t="str">
        <f t="shared" si="26"/>
        <v/>
      </c>
    </row>
    <row r="492" spans="1:7" outlineLevel="1" x14ac:dyDescent="0.25">
      <c r="A492" s="70" t="s">
        <v>1394</v>
      </c>
      <c r="B492" s="136" t="s">
        <v>1087</v>
      </c>
      <c r="C492" s="158"/>
      <c r="D492" s="204"/>
      <c r="F492" s="92" t="str">
        <f t="shared" si="25"/>
        <v/>
      </c>
      <c r="G492" s="92" t="str">
        <f t="shared" si="26"/>
        <v/>
      </c>
    </row>
    <row r="493" spans="1:7" outlineLevel="1" x14ac:dyDescent="0.25">
      <c r="A493" s="70" t="s">
        <v>1395</v>
      </c>
      <c r="B493" s="136" t="s">
        <v>1089</v>
      </c>
      <c r="C493" s="158"/>
      <c r="D493" s="204"/>
      <c r="F493" s="92" t="str">
        <f t="shared" si="25"/>
        <v/>
      </c>
      <c r="G493" s="92" t="str">
        <f t="shared" si="26"/>
        <v/>
      </c>
    </row>
    <row r="494" spans="1:7" outlineLevel="1" x14ac:dyDescent="0.25">
      <c r="A494" s="70" t="s">
        <v>1396</v>
      </c>
      <c r="B494" s="97"/>
      <c r="F494" s="137"/>
      <c r="G494" s="137"/>
    </row>
    <row r="495" spans="1:7" outlineLevel="1" x14ac:dyDescent="0.25">
      <c r="A495" s="70" t="s">
        <v>1397</v>
      </c>
      <c r="B495" s="97"/>
      <c r="F495" s="137"/>
      <c r="G495" s="137"/>
    </row>
    <row r="496" spans="1:7" outlineLevel="1" x14ac:dyDescent="0.25">
      <c r="A496" s="70" t="s">
        <v>1398</v>
      </c>
      <c r="B496" s="97"/>
      <c r="F496" s="137"/>
      <c r="G496" s="140"/>
    </row>
    <row r="497" spans="1:7" ht="15" customHeight="1" x14ac:dyDescent="0.25">
      <c r="A497" s="79"/>
      <c r="B497" s="79" t="s">
        <v>1399</v>
      </c>
      <c r="C497" s="79" t="s">
        <v>1400</v>
      </c>
      <c r="D497" s="79"/>
      <c r="E497" s="79"/>
      <c r="F497" s="79"/>
      <c r="G497" s="82"/>
    </row>
    <row r="498" spans="1:7" x14ac:dyDescent="0.25">
      <c r="A498" s="70" t="s">
        <v>1401</v>
      </c>
      <c r="B498" s="83" t="s">
        <v>1402</v>
      </c>
      <c r="C498" s="146" t="s">
        <v>240</v>
      </c>
      <c r="G498" s="57"/>
    </row>
    <row r="499" spans="1:7" x14ac:dyDescent="0.25">
      <c r="A499" s="70" t="s">
        <v>1403</v>
      </c>
      <c r="B499" s="83" t="s">
        <v>1404</v>
      </c>
      <c r="C499" s="146" t="s">
        <v>240</v>
      </c>
      <c r="G499" s="57"/>
    </row>
    <row r="500" spans="1:7" x14ac:dyDescent="0.25">
      <c r="A500" s="70" t="s">
        <v>1405</v>
      </c>
      <c r="B500" s="83" t="s">
        <v>1406</v>
      </c>
      <c r="C500" s="146" t="s">
        <v>240</v>
      </c>
      <c r="G500" s="57"/>
    </row>
    <row r="501" spans="1:7" x14ac:dyDescent="0.25">
      <c r="A501" s="70" t="s">
        <v>1407</v>
      </c>
      <c r="B501" s="83" t="s">
        <v>1408</v>
      </c>
      <c r="C501" s="146" t="s">
        <v>240</v>
      </c>
      <c r="G501" s="57"/>
    </row>
    <row r="502" spans="1:7" x14ac:dyDescent="0.25">
      <c r="A502" s="70" t="s">
        <v>1409</v>
      </c>
      <c r="B502" s="83" t="s">
        <v>1410</v>
      </c>
      <c r="C502" s="146" t="s">
        <v>240</v>
      </c>
      <c r="G502" s="57"/>
    </row>
    <row r="503" spans="1:7" x14ac:dyDescent="0.25">
      <c r="A503" s="70" t="s">
        <v>1411</v>
      </c>
      <c r="B503" s="83" t="s">
        <v>1412</v>
      </c>
      <c r="C503" s="146" t="s">
        <v>240</v>
      </c>
      <c r="G503" s="57"/>
    </row>
    <row r="504" spans="1:7" x14ac:dyDescent="0.25">
      <c r="A504" s="70" t="s">
        <v>1413</v>
      </c>
      <c r="B504" s="83" t="s">
        <v>1414</v>
      </c>
      <c r="C504" s="146" t="s">
        <v>240</v>
      </c>
      <c r="G504" s="57"/>
    </row>
    <row r="505" spans="1:7" x14ac:dyDescent="0.25">
      <c r="A505" s="70" t="s">
        <v>1415</v>
      </c>
      <c r="B505" s="83" t="s">
        <v>1416</v>
      </c>
      <c r="C505" s="146" t="s">
        <v>240</v>
      </c>
      <c r="G505" s="57"/>
    </row>
    <row r="506" spans="1:7" x14ac:dyDescent="0.25">
      <c r="A506" s="70" t="s">
        <v>1417</v>
      </c>
      <c r="B506" s="83" t="s">
        <v>1418</v>
      </c>
      <c r="C506" s="146" t="s">
        <v>240</v>
      </c>
      <c r="G506" s="57"/>
    </row>
    <row r="507" spans="1:7" x14ac:dyDescent="0.25">
      <c r="A507" s="70" t="s">
        <v>1419</v>
      </c>
      <c r="B507" s="83" t="s">
        <v>1420</v>
      </c>
      <c r="C507" s="146" t="s">
        <v>240</v>
      </c>
      <c r="G507" s="57"/>
    </row>
    <row r="508" spans="1:7" x14ac:dyDescent="0.25">
      <c r="A508" s="70" t="s">
        <v>1421</v>
      </c>
      <c r="B508" s="83" t="s">
        <v>1422</v>
      </c>
      <c r="C508" s="146" t="s">
        <v>240</v>
      </c>
      <c r="G508" s="57"/>
    </row>
    <row r="509" spans="1:7" x14ac:dyDescent="0.25">
      <c r="A509" s="70" t="s">
        <v>1423</v>
      </c>
      <c r="B509" s="83" t="s">
        <v>1424</v>
      </c>
      <c r="C509" s="146" t="s">
        <v>240</v>
      </c>
      <c r="G509" s="57"/>
    </row>
    <row r="510" spans="1:7" x14ac:dyDescent="0.25">
      <c r="A510" s="70" t="s">
        <v>1425</v>
      </c>
      <c r="B510" s="83" t="s">
        <v>314</v>
      </c>
      <c r="C510" s="146" t="s">
        <v>240</v>
      </c>
      <c r="G510" s="57"/>
    </row>
    <row r="511" spans="1:7" outlineLevel="1" x14ac:dyDescent="0.25">
      <c r="A511" s="70" t="s">
        <v>1426</v>
      </c>
      <c r="B511" s="136" t="s">
        <v>1427</v>
      </c>
      <c r="C511" s="146"/>
      <c r="G511" s="57"/>
    </row>
    <row r="512" spans="1:7" outlineLevel="1" x14ac:dyDescent="0.25">
      <c r="A512" s="70" t="s">
        <v>1428</v>
      </c>
      <c r="B512" s="193" t="s">
        <v>318</v>
      </c>
      <c r="C512" s="146"/>
      <c r="G512" s="57"/>
    </row>
    <row r="513" spans="1:7" outlineLevel="1" x14ac:dyDescent="0.25">
      <c r="A513" s="70" t="s">
        <v>1429</v>
      </c>
      <c r="B513" s="193" t="s">
        <v>318</v>
      </c>
      <c r="C513" s="146"/>
      <c r="G513" s="57"/>
    </row>
    <row r="514" spans="1:7" outlineLevel="1" x14ac:dyDescent="0.25">
      <c r="A514" s="70" t="s">
        <v>1430</v>
      </c>
      <c r="B514" s="193" t="s">
        <v>318</v>
      </c>
      <c r="C514" s="146"/>
      <c r="G514" s="57"/>
    </row>
    <row r="515" spans="1:7" outlineLevel="1" x14ac:dyDescent="0.25">
      <c r="A515" s="70" t="s">
        <v>1431</v>
      </c>
      <c r="B515" s="193" t="s">
        <v>318</v>
      </c>
      <c r="C515" s="146"/>
      <c r="G515" s="57"/>
    </row>
    <row r="516" spans="1:7" outlineLevel="1" x14ac:dyDescent="0.25">
      <c r="A516" s="70" t="s">
        <v>1432</v>
      </c>
      <c r="B516" s="193" t="s">
        <v>318</v>
      </c>
      <c r="C516" s="146"/>
      <c r="G516" s="57"/>
    </row>
    <row r="517" spans="1:7" outlineLevel="1" x14ac:dyDescent="0.25">
      <c r="A517" s="70" t="s">
        <v>1433</v>
      </c>
      <c r="B517" s="193" t="s">
        <v>318</v>
      </c>
      <c r="C517" s="146"/>
      <c r="G517" s="57"/>
    </row>
    <row r="518" spans="1:7" outlineLevel="1" x14ac:dyDescent="0.25">
      <c r="A518" s="70" t="s">
        <v>1434</v>
      </c>
      <c r="B518" s="193" t="s">
        <v>318</v>
      </c>
      <c r="C518" s="146"/>
      <c r="G518" s="57"/>
    </row>
    <row r="519" spans="1:7" outlineLevel="1" x14ac:dyDescent="0.25">
      <c r="A519" s="70" t="s">
        <v>1435</v>
      </c>
      <c r="B519" s="193" t="s">
        <v>318</v>
      </c>
      <c r="C519" s="146"/>
      <c r="G519" s="57"/>
    </row>
    <row r="520" spans="1:7" outlineLevel="1" x14ac:dyDescent="0.25">
      <c r="A520" s="70" t="s">
        <v>1436</v>
      </c>
      <c r="B520" s="193" t="s">
        <v>318</v>
      </c>
      <c r="C520" s="146"/>
      <c r="G520" s="57"/>
    </row>
    <row r="521" spans="1:7" outlineLevel="1" x14ac:dyDescent="0.25">
      <c r="A521" s="70" t="s">
        <v>1437</v>
      </c>
      <c r="B521" s="193" t="s">
        <v>318</v>
      </c>
      <c r="C521" s="146"/>
      <c r="G521" s="57"/>
    </row>
    <row r="522" spans="1:7" outlineLevel="1" x14ac:dyDescent="0.25">
      <c r="A522" s="70" t="s">
        <v>1438</v>
      </c>
      <c r="B522" s="193" t="s">
        <v>318</v>
      </c>
      <c r="C522" s="146"/>
    </row>
    <row r="523" spans="1:7" outlineLevel="1" x14ac:dyDescent="0.25">
      <c r="A523" s="70" t="s">
        <v>1439</v>
      </c>
      <c r="B523" s="193" t="s">
        <v>318</v>
      </c>
      <c r="C523" s="146"/>
    </row>
    <row r="524" spans="1:7" outlineLevel="1" x14ac:dyDescent="0.25">
      <c r="A524" s="70" t="s">
        <v>1440</v>
      </c>
      <c r="B524" s="193" t="s">
        <v>318</v>
      </c>
      <c r="C524" s="146"/>
    </row>
    <row r="525" spans="1:7" s="2" customFormat="1" x14ac:dyDescent="0.25">
      <c r="A525" s="109"/>
      <c r="B525" s="109" t="s">
        <v>1441</v>
      </c>
      <c r="C525" s="79" t="s">
        <v>276</v>
      </c>
      <c r="D525" s="79" t="s">
        <v>1442</v>
      </c>
      <c r="E525" s="79"/>
      <c r="F525" s="79" t="s">
        <v>800</v>
      </c>
      <c r="G525" s="79" t="s">
        <v>1443</v>
      </c>
    </row>
    <row r="526" spans="1:7" s="2" customFormat="1" x14ac:dyDescent="0.25">
      <c r="A526" s="70" t="s">
        <v>1444</v>
      </c>
      <c r="B526" s="179" t="s">
        <v>931</v>
      </c>
      <c r="C526" s="158" t="s">
        <v>240</v>
      </c>
      <c r="D526" s="204" t="s">
        <v>240</v>
      </c>
      <c r="E526" s="62"/>
      <c r="F526" s="92" t="str">
        <f>IF($C$544=0,"",IF(C526="[for completion]","",IF(C526="","",C526/$C$544)))</f>
        <v/>
      </c>
      <c r="G526" s="92" t="str">
        <f>IF($D$544=0,"",IF(D526="[for completion]","",IF(D526="","",D526/$D$544)))</f>
        <v/>
      </c>
    </row>
    <row r="527" spans="1:7" s="2" customFormat="1" x14ac:dyDescent="0.25">
      <c r="A527" s="70" t="s">
        <v>1445</v>
      </c>
      <c r="B527" s="179" t="s">
        <v>931</v>
      </c>
      <c r="C527" s="158" t="s">
        <v>240</v>
      </c>
      <c r="D527" s="204" t="s">
        <v>240</v>
      </c>
      <c r="E527" s="62"/>
      <c r="F527" s="92" t="str">
        <f t="shared" ref="F527:F543" si="27">IF($C$544=0,"",IF(C527="[for completion]","",IF(C527="","",C527/$C$544)))</f>
        <v/>
      </c>
      <c r="G527" s="92" t="str">
        <f t="shared" ref="G527:G543" si="28">IF($D$544=0,"",IF(D527="[for completion]","",IF(D527="","",D527/$D$544)))</f>
        <v/>
      </c>
    </row>
    <row r="528" spans="1:7" s="2" customFormat="1" x14ac:dyDescent="0.25">
      <c r="A528" s="70" t="s">
        <v>1446</v>
      </c>
      <c r="B528" s="179" t="s">
        <v>931</v>
      </c>
      <c r="C528" s="158" t="s">
        <v>240</v>
      </c>
      <c r="D528" s="204" t="s">
        <v>240</v>
      </c>
      <c r="E528" s="62"/>
      <c r="F528" s="92" t="str">
        <f t="shared" si="27"/>
        <v/>
      </c>
      <c r="G528" s="92" t="str">
        <f t="shared" si="28"/>
        <v/>
      </c>
    </row>
    <row r="529" spans="1:7" s="2" customFormat="1" x14ac:dyDescent="0.25">
      <c r="A529" s="70" t="s">
        <v>1447</v>
      </c>
      <c r="B529" s="179" t="s">
        <v>931</v>
      </c>
      <c r="C529" s="158" t="s">
        <v>240</v>
      </c>
      <c r="D529" s="204" t="s">
        <v>240</v>
      </c>
      <c r="E529" s="62"/>
      <c r="F529" s="92" t="str">
        <f t="shared" si="27"/>
        <v/>
      </c>
      <c r="G529" s="92" t="str">
        <f t="shared" si="28"/>
        <v/>
      </c>
    </row>
    <row r="530" spans="1:7" s="2" customFormat="1" x14ac:dyDescent="0.25">
      <c r="A530" s="70" t="s">
        <v>1448</v>
      </c>
      <c r="B530" s="179" t="s">
        <v>931</v>
      </c>
      <c r="C530" s="158" t="s">
        <v>240</v>
      </c>
      <c r="D530" s="204" t="s">
        <v>240</v>
      </c>
      <c r="E530" s="62"/>
      <c r="F530" s="92" t="str">
        <f t="shared" si="27"/>
        <v/>
      </c>
      <c r="G530" s="92" t="str">
        <f t="shared" si="28"/>
        <v/>
      </c>
    </row>
    <row r="531" spans="1:7" s="2" customFormat="1" x14ac:dyDescent="0.25">
      <c r="A531" s="70" t="s">
        <v>1449</v>
      </c>
      <c r="B531" s="179" t="s">
        <v>931</v>
      </c>
      <c r="C531" s="158" t="s">
        <v>240</v>
      </c>
      <c r="D531" s="204" t="s">
        <v>240</v>
      </c>
      <c r="E531" s="62"/>
      <c r="F531" s="92" t="str">
        <f t="shared" si="27"/>
        <v/>
      </c>
      <c r="G531" s="92" t="str">
        <f t="shared" si="28"/>
        <v/>
      </c>
    </row>
    <row r="532" spans="1:7" s="2" customFormat="1" x14ac:dyDescent="0.25">
      <c r="A532" s="70" t="s">
        <v>1450</v>
      </c>
      <c r="B532" s="179" t="s">
        <v>931</v>
      </c>
      <c r="C532" s="158" t="s">
        <v>240</v>
      </c>
      <c r="D532" s="204" t="s">
        <v>240</v>
      </c>
      <c r="E532" s="62"/>
      <c r="F532" s="92" t="str">
        <f t="shared" si="27"/>
        <v/>
      </c>
      <c r="G532" s="92" t="str">
        <f t="shared" si="28"/>
        <v/>
      </c>
    </row>
    <row r="533" spans="1:7" s="2" customFormat="1" x14ac:dyDescent="0.25">
      <c r="A533" s="70" t="s">
        <v>1451</v>
      </c>
      <c r="B533" s="179" t="s">
        <v>931</v>
      </c>
      <c r="C533" s="158" t="s">
        <v>240</v>
      </c>
      <c r="D533" s="204" t="s">
        <v>240</v>
      </c>
      <c r="E533" s="62"/>
      <c r="F533" s="92" t="str">
        <f t="shared" si="27"/>
        <v/>
      </c>
      <c r="G533" s="92" t="str">
        <f t="shared" si="28"/>
        <v/>
      </c>
    </row>
    <row r="534" spans="1:7" s="2" customFormat="1" x14ac:dyDescent="0.25">
      <c r="A534" s="70" t="s">
        <v>1452</v>
      </c>
      <c r="B534" s="179" t="s">
        <v>931</v>
      </c>
      <c r="C534" s="158" t="s">
        <v>240</v>
      </c>
      <c r="D534" s="204" t="s">
        <v>240</v>
      </c>
      <c r="E534" s="62"/>
      <c r="F534" s="92" t="str">
        <f t="shared" si="27"/>
        <v/>
      </c>
      <c r="G534" s="92" t="str">
        <f t="shared" si="28"/>
        <v/>
      </c>
    </row>
    <row r="535" spans="1:7" s="2" customFormat="1" x14ac:dyDescent="0.25">
      <c r="A535" s="70" t="s">
        <v>1453</v>
      </c>
      <c r="B535" s="179" t="s">
        <v>931</v>
      </c>
      <c r="C535" s="158" t="s">
        <v>240</v>
      </c>
      <c r="D535" s="204" t="s">
        <v>240</v>
      </c>
      <c r="E535" s="62"/>
      <c r="F535" s="92" t="str">
        <f t="shared" si="27"/>
        <v/>
      </c>
      <c r="G535" s="92" t="str">
        <f t="shared" si="28"/>
        <v/>
      </c>
    </row>
    <row r="536" spans="1:7" s="2" customFormat="1" x14ac:dyDescent="0.25">
      <c r="A536" s="70" t="s">
        <v>1454</v>
      </c>
      <c r="B536" s="179" t="s">
        <v>931</v>
      </c>
      <c r="C536" s="158" t="s">
        <v>240</v>
      </c>
      <c r="D536" s="204" t="s">
        <v>240</v>
      </c>
      <c r="E536" s="62"/>
      <c r="F536" s="92" t="str">
        <f t="shared" si="27"/>
        <v/>
      </c>
      <c r="G536" s="92" t="str">
        <f t="shared" si="28"/>
        <v/>
      </c>
    </row>
    <row r="537" spans="1:7" s="2" customFormat="1" x14ac:dyDescent="0.25">
      <c r="A537" s="70" t="s">
        <v>1455</v>
      </c>
      <c r="B537" s="179" t="s">
        <v>931</v>
      </c>
      <c r="C537" s="158" t="s">
        <v>240</v>
      </c>
      <c r="D537" s="204" t="s">
        <v>240</v>
      </c>
      <c r="E537" s="62"/>
      <c r="F537" s="92" t="str">
        <f t="shared" si="27"/>
        <v/>
      </c>
      <c r="G537" s="92" t="str">
        <f t="shared" si="28"/>
        <v/>
      </c>
    </row>
    <row r="538" spans="1:7" s="2" customFormat="1" x14ac:dyDescent="0.25">
      <c r="A538" s="70" t="s">
        <v>1456</v>
      </c>
      <c r="B538" s="179" t="s">
        <v>931</v>
      </c>
      <c r="C538" s="158" t="s">
        <v>240</v>
      </c>
      <c r="D538" s="204" t="s">
        <v>240</v>
      </c>
      <c r="E538" s="62"/>
      <c r="F538" s="92" t="str">
        <f t="shared" si="27"/>
        <v/>
      </c>
      <c r="G538" s="92" t="str">
        <f t="shared" si="28"/>
        <v/>
      </c>
    </row>
    <row r="539" spans="1:7" s="2" customFormat="1" x14ac:dyDescent="0.25">
      <c r="A539" s="70" t="s">
        <v>1457</v>
      </c>
      <c r="B539" s="179" t="s">
        <v>931</v>
      </c>
      <c r="C539" s="158" t="s">
        <v>240</v>
      </c>
      <c r="D539" s="204" t="s">
        <v>240</v>
      </c>
      <c r="E539" s="62"/>
      <c r="F539" s="92" t="str">
        <f t="shared" si="27"/>
        <v/>
      </c>
      <c r="G539" s="92" t="str">
        <f t="shared" si="28"/>
        <v/>
      </c>
    </row>
    <row r="540" spans="1:7" s="2" customFormat="1" x14ac:dyDescent="0.25">
      <c r="A540" s="70" t="s">
        <v>1458</v>
      </c>
      <c r="B540" s="179" t="s">
        <v>931</v>
      </c>
      <c r="C540" s="158" t="s">
        <v>240</v>
      </c>
      <c r="D540" s="204" t="s">
        <v>240</v>
      </c>
      <c r="E540" s="62"/>
      <c r="F540" s="92" t="str">
        <f t="shared" si="27"/>
        <v/>
      </c>
      <c r="G540" s="92" t="str">
        <f t="shared" si="28"/>
        <v/>
      </c>
    </row>
    <row r="541" spans="1:7" s="2" customFormat="1" x14ac:dyDescent="0.25">
      <c r="A541" s="70" t="s">
        <v>1459</v>
      </c>
      <c r="B541" s="179" t="s">
        <v>931</v>
      </c>
      <c r="C541" s="158" t="s">
        <v>240</v>
      </c>
      <c r="D541" s="204" t="s">
        <v>240</v>
      </c>
      <c r="E541" s="62"/>
      <c r="F541" s="92" t="str">
        <f t="shared" si="27"/>
        <v/>
      </c>
      <c r="G541" s="92" t="str">
        <f t="shared" si="28"/>
        <v/>
      </c>
    </row>
    <row r="542" spans="1:7" s="2" customFormat="1" x14ac:dyDescent="0.25">
      <c r="A542" s="70" t="s">
        <v>1460</v>
      </c>
      <c r="B542" s="179" t="s">
        <v>931</v>
      </c>
      <c r="C542" s="158" t="s">
        <v>240</v>
      </c>
      <c r="D542" s="204" t="s">
        <v>240</v>
      </c>
      <c r="E542" s="62"/>
      <c r="F542" s="92" t="str">
        <f t="shared" si="27"/>
        <v/>
      </c>
      <c r="G542" s="92" t="str">
        <f t="shared" si="28"/>
        <v/>
      </c>
    </row>
    <row r="543" spans="1:7" s="2" customFormat="1" x14ac:dyDescent="0.25">
      <c r="A543" s="70" t="s">
        <v>1461</v>
      </c>
      <c r="B543" s="83" t="s">
        <v>1179</v>
      </c>
      <c r="C543" s="158" t="s">
        <v>240</v>
      </c>
      <c r="D543" s="204" t="s">
        <v>240</v>
      </c>
      <c r="E543" s="62"/>
      <c r="F543" s="92" t="str">
        <f t="shared" si="27"/>
        <v/>
      </c>
      <c r="G543" s="92" t="str">
        <f t="shared" si="28"/>
        <v/>
      </c>
    </row>
    <row r="544" spans="1:7" s="2" customFormat="1" x14ac:dyDescent="0.25">
      <c r="A544" s="70" t="s">
        <v>1462</v>
      </c>
      <c r="B544" s="83" t="s">
        <v>316</v>
      </c>
      <c r="C544" s="110">
        <f>SUM(C526:C543)</f>
        <v>0</v>
      </c>
      <c r="D544" s="139">
        <f>SUM(D526:D543)</f>
        <v>0</v>
      </c>
      <c r="E544" s="62"/>
      <c r="F544" s="135">
        <f>SUM(F526:F543)</f>
        <v>0</v>
      </c>
      <c r="G544" s="135">
        <f>SUM(G526:G543)</f>
        <v>0</v>
      </c>
    </row>
    <row r="545" spans="1:7" s="2" customFormat="1" x14ac:dyDescent="0.25">
      <c r="A545" s="70" t="s">
        <v>1463</v>
      </c>
      <c r="B545" s="74"/>
      <c r="C545" s="57"/>
      <c r="D545" s="57"/>
      <c r="E545" s="62"/>
      <c r="F545" s="62"/>
      <c r="G545" s="62"/>
    </row>
    <row r="546" spans="1:7" s="2" customFormat="1" x14ac:dyDescent="0.25">
      <c r="A546" s="70" t="s">
        <v>1464</v>
      </c>
      <c r="B546" s="74"/>
      <c r="C546" s="57"/>
      <c r="D546" s="57"/>
      <c r="E546" s="62"/>
      <c r="F546" s="62"/>
      <c r="G546" s="62"/>
    </row>
    <row r="547" spans="1:7" s="2" customFormat="1" x14ac:dyDescent="0.25">
      <c r="A547" s="70" t="s">
        <v>1465</v>
      </c>
      <c r="B547" s="74"/>
      <c r="C547" s="57"/>
      <c r="D547" s="57"/>
      <c r="E547" s="62"/>
      <c r="F547" s="62"/>
      <c r="G547" s="62"/>
    </row>
    <row r="548" spans="1:7" s="2" customFormat="1" x14ac:dyDescent="0.25">
      <c r="A548" s="109"/>
      <c r="B548" s="109" t="s">
        <v>1466</v>
      </c>
      <c r="C548" s="79" t="s">
        <v>276</v>
      </c>
      <c r="D548" s="79" t="s">
        <v>1442</v>
      </c>
      <c r="E548" s="79"/>
      <c r="F548" s="79" t="s">
        <v>800</v>
      </c>
      <c r="G548" s="79" t="s">
        <v>1443</v>
      </c>
    </row>
    <row r="549" spans="1:7" s="2" customFormat="1" x14ac:dyDescent="0.25">
      <c r="A549" s="70" t="s">
        <v>1467</v>
      </c>
      <c r="B549" s="179" t="s">
        <v>931</v>
      </c>
      <c r="C549" s="158" t="s">
        <v>240</v>
      </c>
      <c r="D549" s="204" t="s">
        <v>240</v>
      </c>
      <c r="E549" s="62"/>
      <c r="F549" s="92" t="str">
        <f>IF($C$567=0,"",IF(C549="[for completion]","",IF(C549="","",C549/$C$567)))</f>
        <v/>
      </c>
      <c r="G549" s="92" t="str">
        <f>IF($D$567=0,"",IF(D549="[for completion]","",IF(D549="","",D549/$D$567)))</f>
        <v/>
      </c>
    </row>
    <row r="550" spans="1:7" s="2" customFormat="1" x14ac:dyDescent="0.25">
      <c r="A550" s="70" t="s">
        <v>1468</v>
      </c>
      <c r="B550" s="179" t="s">
        <v>931</v>
      </c>
      <c r="C550" s="158" t="s">
        <v>240</v>
      </c>
      <c r="D550" s="204" t="s">
        <v>240</v>
      </c>
      <c r="E550" s="62"/>
      <c r="F550" s="92" t="str">
        <f t="shared" ref="F550:F566" si="29">IF($C$567=0,"",IF(C550="[for completion]","",IF(C550="","",C550/$C$567)))</f>
        <v/>
      </c>
      <c r="G550" s="92" t="str">
        <f t="shared" ref="G550:G566" si="30">IF($D$567=0,"",IF(D550="[for completion]","",IF(D550="","",D550/$D$567)))</f>
        <v/>
      </c>
    </row>
    <row r="551" spans="1:7" s="2" customFormat="1" x14ac:dyDescent="0.25">
      <c r="A551" s="70" t="s">
        <v>1469</v>
      </c>
      <c r="B551" s="179" t="s">
        <v>931</v>
      </c>
      <c r="C551" s="158" t="s">
        <v>240</v>
      </c>
      <c r="D551" s="204" t="s">
        <v>240</v>
      </c>
      <c r="E551" s="62"/>
      <c r="F551" s="92" t="str">
        <f t="shared" si="29"/>
        <v/>
      </c>
      <c r="G551" s="92" t="str">
        <f t="shared" si="30"/>
        <v/>
      </c>
    </row>
    <row r="552" spans="1:7" s="2" customFormat="1" x14ac:dyDescent="0.25">
      <c r="A552" s="70" t="s">
        <v>1470</v>
      </c>
      <c r="B552" s="179" t="s">
        <v>931</v>
      </c>
      <c r="C552" s="158" t="s">
        <v>240</v>
      </c>
      <c r="D552" s="204" t="s">
        <v>240</v>
      </c>
      <c r="E552" s="62"/>
      <c r="F552" s="92" t="str">
        <f t="shared" si="29"/>
        <v/>
      </c>
      <c r="G552" s="92" t="str">
        <f t="shared" si="30"/>
        <v/>
      </c>
    </row>
    <row r="553" spans="1:7" s="2" customFormat="1" x14ac:dyDescent="0.25">
      <c r="A553" s="70" t="s">
        <v>1471</v>
      </c>
      <c r="B553" s="179" t="s">
        <v>931</v>
      </c>
      <c r="C553" s="158" t="s">
        <v>240</v>
      </c>
      <c r="D553" s="204" t="s">
        <v>240</v>
      </c>
      <c r="E553" s="62"/>
      <c r="F553" s="92" t="str">
        <f t="shared" si="29"/>
        <v/>
      </c>
      <c r="G553" s="92" t="str">
        <f t="shared" si="30"/>
        <v/>
      </c>
    </row>
    <row r="554" spans="1:7" s="2" customFormat="1" x14ac:dyDescent="0.25">
      <c r="A554" s="70" t="s">
        <v>1472</v>
      </c>
      <c r="B554" s="179" t="s">
        <v>931</v>
      </c>
      <c r="C554" s="158" t="s">
        <v>240</v>
      </c>
      <c r="D554" s="204" t="s">
        <v>240</v>
      </c>
      <c r="E554" s="62"/>
      <c r="F554" s="92" t="str">
        <f t="shared" si="29"/>
        <v/>
      </c>
      <c r="G554" s="92" t="str">
        <f t="shared" si="30"/>
        <v/>
      </c>
    </row>
    <row r="555" spans="1:7" s="2" customFormat="1" x14ac:dyDescent="0.25">
      <c r="A555" s="70" t="s">
        <v>1473</v>
      </c>
      <c r="B555" s="179" t="s">
        <v>931</v>
      </c>
      <c r="C555" s="158" t="s">
        <v>240</v>
      </c>
      <c r="D555" s="204" t="s">
        <v>240</v>
      </c>
      <c r="E555" s="62"/>
      <c r="F555" s="92" t="str">
        <f t="shared" si="29"/>
        <v/>
      </c>
      <c r="G555" s="92" t="str">
        <f t="shared" si="30"/>
        <v/>
      </c>
    </row>
    <row r="556" spans="1:7" s="2" customFormat="1" x14ac:dyDescent="0.25">
      <c r="A556" s="70" t="s">
        <v>1474</v>
      </c>
      <c r="B556" s="179" t="s">
        <v>931</v>
      </c>
      <c r="C556" s="158" t="s">
        <v>240</v>
      </c>
      <c r="D556" s="204" t="s">
        <v>240</v>
      </c>
      <c r="E556" s="62"/>
      <c r="F556" s="92" t="str">
        <f t="shared" si="29"/>
        <v/>
      </c>
      <c r="G556" s="92" t="str">
        <f t="shared" si="30"/>
        <v/>
      </c>
    </row>
    <row r="557" spans="1:7" s="2" customFormat="1" x14ac:dyDescent="0.25">
      <c r="A557" s="70" t="s">
        <v>1475</v>
      </c>
      <c r="B557" s="179" t="s">
        <v>931</v>
      </c>
      <c r="C557" s="158" t="s">
        <v>240</v>
      </c>
      <c r="D557" s="204" t="s">
        <v>240</v>
      </c>
      <c r="E557" s="62"/>
      <c r="F557" s="92" t="str">
        <f t="shared" si="29"/>
        <v/>
      </c>
      <c r="G557" s="92" t="str">
        <f t="shared" si="30"/>
        <v/>
      </c>
    </row>
    <row r="558" spans="1:7" s="2" customFormat="1" x14ac:dyDescent="0.25">
      <c r="A558" s="70" t="s">
        <v>1476</v>
      </c>
      <c r="B558" s="179" t="s">
        <v>931</v>
      </c>
      <c r="C558" s="158" t="s">
        <v>240</v>
      </c>
      <c r="D558" s="204" t="s">
        <v>240</v>
      </c>
      <c r="E558" s="62"/>
      <c r="F558" s="92" t="str">
        <f t="shared" si="29"/>
        <v/>
      </c>
      <c r="G558" s="92" t="str">
        <f t="shared" si="30"/>
        <v/>
      </c>
    </row>
    <row r="559" spans="1:7" s="2" customFormat="1" x14ac:dyDescent="0.25">
      <c r="A559" s="70" t="s">
        <v>1477</v>
      </c>
      <c r="B559" s="179" t="s">
        <v>931</v>
      </c>
      <c r="C559" s="158" t="s">
        <v>240</v>
      </c>
      <c r="D559" s="204" t="s">
        <v>240</v>
      </c>
      <c r="E559" s="62"/>
      <c r="F559" s="92" t="str">
        <f t="shared" si="29"/>
        <v/>
      </c>
      <c r="G559" s="92" t="str">
        <f t="shared" si="30"/>
        <v/>
      </c>
    </row>
    <row r="560" spans="1:7" s="2" customFormat="1" x14ac:dyDescent="0.25">
      <c r="A560" s="70" t="s">
        <v>1478</v>
      </c>
      <c r="B560" s="179" t="s">
        <v>931</v>
      </c>
      <c r="C560" s="158" t="s">
        <v>240</v>
      </c>
      <c r="D560" s="204" t="s">
        <v>240</v>
      </c>
      <c r="E560" s="62"/>
      <c r="F560" s="92" t="str">
        <f t="shared" si="29"/>
        <v/>
      </c>
      <c r="G560" s="92" t="str">
        <f t="shared" si="30"/>
        <v/>
      </c>
    </row>
    <row r="561" spans="1:7" s="2" customFormat="1" x14ac:dyDescent="0.25">
      <c r="A561" s="70" t="s">
        <v>1479</v>
      </c>
      <c r="B561" s="179" t="s">
        <v>931</v>
      </c>
      <c r="C561" s="158" t="s">
        <v>240</v>
      </c>
      <c r="D561" s="204" t="s">
        <v>240</v>
      </c>
      <c r="E561" s="62"/>
      <c r="F561" s="92" t="str">
        <f t="shared" si="29"/>
        <v/>
      </c>
      <c r="G561" s="92" t="str">
        <f t="shared" si="30"/>
        <v/>
      </c>
    </row>
    <row r="562" spans="1:7" s="2" customFormat="1" x14ac:dyDescent="0.25">
      <c r="A562" s="70" t="s">
        <v>1480</v>
      </c>
      <c r="B562" s="179" t="s">
        <v>931</v>
      </c>
      <c r="C562" s="158" t="s">
        <v>240</v>
      </c>
      <c r="D562" s="204" t="s">
        <v>240</v>
      </c>
      <c r="E562" s="62"/>
      <c r="F562" s="92" t="str">
        <f t="shared" si="29"/>
        <v/>
      </c>
      <c r="G562" s="92" t="str">
        <f t="shared" si="30"/>
        <v/>
      </c>
    </row>
    <row r="563" spans="1:7" s="2" customFormat="1" x14ac:dyDescent="0.25">
      <c r="A563" s="70" t="s">
        <v>1481</v>
      </c>
      <c r="B563" s="179" t="s">
        <v>931</v>
      </c>
      <c r="C563" s="158" t="s">
        <v>240</v>
      </c>
      <c r="D563" s="204" t="s">
        <v>240</v>
      </c>
      <c r="E563" s="62"/>
      <c r="F563" s="92" t="str">
        <f t="shared" si="29"/>
        <v/>
      </c>
      <c r="G563" s="92" t="str">
        <f t="shared" si="30"/>
        <v/>
      </c>
    </row>
    <row r="564" spans="1:7" s="2" customFormat="1" x14ac:dyDescent="0.25">
      <c r="A564" s="70" t="s">
        <v>1482</v>
      </c>
      <c r="B564" s="179" t="s">
        <v>931</v>
      </c>
      <c r="C564" s="158" t="s">
        <v>240</v>
      </c>
      <c r="D564" s="204" t="s">
        <v>240</v>
      </c>
      <c r="E564" s="62"/>
      <c r="F564" s="92" t="str">
        <f t="shared" si="29"/>
        <v/>
      </c>
      <c r="G564" s="92" t="str">
        <f t="shared" si="30"/>
        <v/>
      </c>
    </row>
    <row r="565" spans="1:7" s="2" customFormat="1" x14ac:dyDescent="0.25">
      <c r="A565" s="70" t="s">
        <v>1483</v>
      </c>
      <c r="B565" s="179" t="s">
        <v>931</v>
      </c>
      <c r="C565" s="158" t="s">
        <v>240</v>
      </c>
      <c r="D565" s="204" t="s">
        <v>240</v>
      </c>
      <c r="E565" s="62"/>
      <c r="F565" s="92" t="str">
        <f t="shared" si="29"/>
        <v/>
      </c>
      <c r="G565" s="92" t="str">
        <f t="shared" si="30"/>
        <v/>
      </c>
    </row>
    <row r="566" spans="1:7" s="2" customFormat="1" x14ac:dyDescent="0.25">
      <c r="A566" s="70" t="s">
        <v>1484</v>
      </c>
      <c r="B566" s="83" t="s">
        <v>1179</v>
      </c>
      <c r="C566" s="158" t="s">
        <v>240</v>
      </c>
      <c r="D566" s="204" t="s">
        <v>240</v>
      </c>
      <c r="E566" s="62"/>
      <c r="F566" s="92" t="str">
        <f t="shared" si="29"/>
        <v/>
      </c>
      <c r="G566" s="92" t="str">
        <f t="shared" si="30"/>
        <v/>
      </c>
    </row>
    <row r="567" spans="1:7" s="2" customFormat="1" x14ac:dyDescent="0.25">
      <c r="A567" s="70" t="s">
        <v>1485</v>
      </c>
      <c r="B567" s="83" t="s">
        <v>316</v>
      </c>
      <c r="C567" s="110">
        <f>SUM(C549:C566)</f>
        <v>0</v>
      </c>
      <c r="D567" s="139">
        <f>SUM(D549:D566)</f>
        <v>0</v>
      </c>
      <c r="E567" s="62"/>
      <c r="F567" s="135">
        <f>SUM(F549:F566)</f>
        <v>0</v>
      </c>
      <c r="G567" s="135">
        <f>SUM(G549:G566)</f>
        <v>0</v>
      </c>
    </row>
    <row r="568" spans="1:7" s="2" customFormat="1" x14ac:dyDescent="0.25">
      <c r="A568" s="70" t="s">
        <v>1486</v>
      </c>
      <c r="B568" s="74"/>
      <c r="C568" s="57"/>
      <c r="D568" s="57"/>
      <c r="E568" s="62"/>
      <c r="F568" s="62"/>
      <c r="G568" s="62"/>
    </row>
    <row r="569" spans="1:7" s="2" customFormat="1" x14ac:dyDescent="0.25">
      <c r="A569" s="70" t="s">
        <v>1487</v>
      </c>
      <c r="B569" s="74"/>
      <c r="C569" s="57"/>
      <c r="D569" s="57"/>
      <c r="E569" s="62"/>
      <c r="F569" s="62"/>
      <c r="G569" s="62"/>
    </row>
    <row r="570" spans="1:7" s="2" customFormat="1" x14ac:dyDescent="0.25">
      <c r="A570" s="70" t="s">
        <v>1488</v>
      </c>
      <c r="B570" s="74"/>
      <c r="C570" s="57"/>
      <c r="D570" s="57"/>
      <c r="E570" s="62"/>
      <c r="F570" s="62"/>
      <c r="G570" s="62"/>
    </row>
    <row r="571" spans="1:7" s="2" customFormat="1" x14ac:dyDescent="0.25">
      <c r="A571" s="109"/>
      <c r="B571" s="109" t="s">
        <v>1489</v>
      </c>
      <c r="C571" s="79" t="s">
        <v>276</v>
      </c>
      <c r="D571" s="79" t="s">
        <v>1442</v>
      </c>
      <c r="E571" s="79"/>
      <c r="F571" s="79" t="s">
        <v>800</v>
      </c>
      <c r="G571" s="79" t="s">
        <v>1443</v>
      </c>
    </row>
    <row r="572" spans="1:7" s="2" customFormat="1" x14ac:dyDescent="0.25">
      <c r="A572" s="70" t="s">
        <v>1490</v>
      </c>
      <c r="B572" s="83" t="s">
        <v>1209</v>
      </c>
      <c r="C572" s="158" t="s">
        <v>240</v>
      </c>
      <c r="D572" s="204" t="s">
        <v>240</v>
      </c>
      <c r="E572" s="62"/>
      <c r="F572" s="92" t="str">
        <f>IF($C$585=0,"",IF(C572="[for completion]","",IF(C572="","",C572/$C$585)))</f>
        <v/>
      </c>
      <c r="G572" s="92" t="str">
        <f>IF($D$585=0,"",IF(D572="[for completion]","",IF(D572="","",D572/$D$585)))</f>
        <v/>
      </c>
    </row>
    <row r="573" spans="1:7" s="2" customFormat="1" x14ac:dyDescent="0.25">
      <c r="A573" s="70" t="s">
        <v>1491</v>
      </c>
      <c r="B573" s="83" t="s">
        <v>1211</v>
      </c>
      <c r="C573" s="158" t="s">
        <v>240</v>
      </c>
      <c r="D573" s="204" t="s">
        <v>240</v>
      </c>
      <c r="E573" s="62"/>
      <c r="F573" s="92" t="str">
        <f>IF($C$585=0,"",IF(C573="[for completion]","",IF(C573="","",C573/$C$585)))</f>
        <v/>
      </c>
      <c r="G573" s="92" t="str">
        <f>IF($D$585=0,"",IF(D573="[for completion]","",IF(D573="","",D573/$D$585)))</f>
        <v/>
      </c>
    </row>
    <row r="574" spans="1:7" s="2" customFormat="1" x14ac:dyDescent="0.25">
      <c r="A574" s="70" t="s">
        <v>1492</v>
      </c>
      <c r="B574" s="83" t="s">
        <v>1213</v>
      </c>
      <c r="C574" s="158" t="s">
        <v>240</v>
      </c>
      <c r="D574" s="204" t="s">
        <v>240</v>
      </c>
      <c r="E574" s="62"/>
      <c r="F574" s="92" t="str">
        <f>IF($C$585=0,"",IF(C574="[for completion]","",IF(C574="","",C574/$C$585)))</f>
        <v/>
      </c>
      <c r="G574" s="92" t="str">
        <f>IF($D$585=0,"",IF(D574="[for completion]","",IF(D574="","",D574/$D$585)))</f>
        <v/>
      </c>
    </row>
    <row r="575" spans="1:7" s="2" customFormat="1" x14ac:dyDescent="0.25">
      <c r="A575" s="70" t="s">
        <v>1493</v>
      </c>
      <c r="B575" s="83" t="s">
        <v>1215</v>
      </c>
      <c r="C575" s="158" t="s">
        <v>240</v>
      </c>
      <c r="D575" s="204" t="s">
        <v>240</v>
      </c>
      <c r="E575" s="62"/>
      <c r="F575" s="92" t="str">
        <f>IF($C$585=0,"",IF(C575="[for completion]","",IF(C575="","",C575/$C$585)))</f>
        <v/>
      </c>
      <c r="G575" s="92" t="str">
        <f>IF($D$585=0,"",IF(D575="[for completion]","",IF(D575="","",D575/$D$585)))</f>
        <v/>
      </c>
    </row>
    <row r="576" spans="1:7" s="2" customFormat="1" x14ac:dyDescent="0.25">
      <c r="A576" s="70" t="s">
        <v>1494</v>
      </c>
      <c r="B576" s="83" t="s">
        <v>1217</v>
      </c>
      <c r="C576" s="158" t="s">
        <v>240</v>
      </c>
      <c r="D576" s="204" t="s">
        <v>240</v>
      </c>
      <c r="E576" s="62"/>
      <c r="F576" s="92" t="str">
        <f>IF($C$585=0,"",IF(C576="[for completion]","",IF(C576="","",C576/$C$585)))</f>
        <v/>
      </c>
      <c r="G576" s="92" t="str">
        <f>IF($D$585=0,"",IF(D576="[for completion]","",IF(D576="","",D576/$D$585)))</f>
        <v/>
      </c>
    </row>
    <row r="577" spans="1:7" s="2" customFormat="1" x14ac:dyDescent="0.25">
      <c r="A577" s="70" t="s">
        <v>1495</v>
      </c>
      <c r="B577" s="83" t="s">
        <v>1219</v>
      </c>
      <c r="C577" s="158" t="s">
        <v>240</v>
      </c>
      <c r="D577" s="204" t="s">
        <v>240</v>
      </c>
      <c r="E577" s="62"/>
      <c r="F577" s="92" t="str">
        <f t="shared" ref="F577:F584" si="31">IF($C$585=0,"",IF(C577="[for completion]","",IF(C577="","",C577/$C$585)))</f>
        <v/>
      </c>
      <c r="G577" s="92" t="str">
        <f t="shared" ref="G577:G584" si="32">IF($D$585=0,"",IF(D577="[for completion]","",IF(D577="","",D577/$D$585)))</f>
        <v/>
      </c>
    </row>
    <row r="578" spans="1:7" s="2" customFormat="1" x14ac:dyDescent="0.25">
      <c r="A578" s="70" t="s">
        <v>1496</v>
      </c>
      <c r="B578" s="83" t="s">
        <v>1221</v>
      </c>
      <c r="C578" s="158" t="s">
        <v>240</v>
      </c>
      <c r="D578" s="204" t="s">
        <v>240</v>
      </c>
      <c r="E578" s="62"/>
      <c r="F578" s="92" t="str">
        <f t="shared" si="31"/>
        <v/>
      </c>
      <c r="G578" s="92" t="str">
        <f t="shared" si="32"/>
        <v/>
      </c>
    </row>
    <row r="579" spans="1:7" s="2" customFormat="1" x14ac:dyDescent="0.25">
      <c r="A579" s="70" t="s">
        <v>1497</v>
      </c>
      <c r="B579" s="83" t="s">
        <v>1223</v>
      </c>
      <c r="C579" s="158" t="s">
        <v>240</v>
      </c>
      <c r="D579" s="204" t="s">
        <v>240</v>
      </c>
      <c r="E579" s="62"/>
      <c r="F579" s="92" t="str">
        <f t="shared" si="31"/>
        <v/>
      </c>
      <c r="G579" s="92" t="str">
        <f t="shared" si="32"/>
        <v/>
      </c>
    </row>
    <row r="580" spans="1:7" s="2" customFormat="1" x14ac:dyDescent="0.25">
      <c r="A580" s="70" t="s">
        <v>1498</v>
      </c>
      <c r="B580" s="83" t="s">
        <v>1225</v>
      </c>
      <c r="C580" s="158" t="s">
        <v>240</v>
      </c>
      <c r="D580" s="76" t="s">
        <v>240</v>
      </c>
      <c r="E580" s="62"/>
      <c r="F580" s="92" t="str">
        <f t="shared" si="31"/>
        <v/>
      </c>
      <c r="G580" s="92" t="str">
        <f t="shared" si="32"/>
        <v/>
      </c>
    </row>
    <row r="581" spans="1:7" s="2" customFormat="1" x14ac:dyDescent="0.25">
      <c r="A581" s="70" t="s">
        <v>1499</v>
      </c>
      <c r="B581" s="70" t="s">
        <v>1227</v>
      </c>
      <c r="C581" s="158" t="s">
        <v>240</v>
      </c>
      <c r="D581" s="76" t="s">
        <v>240</v>
      </c>
      <c r="F581" s="92" t="str">
        <f t="shared" si="31"/>
        <v/>
      </c>
      <c r="G581" s="92" t="str">
        <f t="shared" si="32"/>
        <v/>
      </c>
    </row>
    <row r="582" spans="1:7" s="2" customFormat="1" x14ac:dyDescent="0.25">
      <c r="A582" s="70" t="s">
        <v>1500</v>
      </c>
      <c r="B582" s="70" t="s">
        <v>1229</v>
      </c>
      <c r="C582" s="158" t="s">
        <v>240</v>
      </c>
      <c r="D582" s="76" t="s">
        <v>240</v>
      </c>
      <c r="F582" s="92" t="str">
        <f t="shared" si="31"/>
        <v/>
      </c>
      <c r="G582" s="92" t="str">
        <f t="shared" si="32"/>
        <v/>
      </c>
    </row>
    <row r="583" spans="1:7" s="2" customFormat="1" x14ac:dyDescent="0.25">
      <c r="A583" s="70" t="s">
        <v>1501</v>
      </c>
      <c r="B583" s="83" t="s">
        <v>1231</v>
      </c>
      <c r="C583" s="158" t="s">
        <v>240</v>
      </c>
      <c r="D583" s="76" t="s">
        <v>240</v>
      </c>
      <c r="E583" s="62"/>
      <c r="F583" s="92" t="str">
        <f t="shared" si="31"/>
        <v/>
      </c>
      <c r="G583" s="92" t="str">
        <f t="shared" si="32"/>
        <v/>
      </c>
    </row>
    <row r="584" spans="1:7" s="2" customFormat="1" x14ac:dyDescent="0.25">
      <c r="A584" s="70" t="s">
        <v>1502</v>
      </c>
      <c r="B584" s="70" t="s">
        <v>1179</v>
      </c>
      <c r="C584" s="158" t="s">
        <v>240</v>
      </c>
      <c r="D584" s="204" t="s">
        <v>240</v>
      </c>
      <c r="E584" s="62"/>
      <c r="F584" s="92" t="str">
        <f t="shared" si="31"/>
        <v/>
      </c>
      <c r="G584" s="92" t="str">
        <f t="shared" si="32"/>
        <v/>
      </c>
    </row>
    <row r="585" spans="1:7" s="2" customFormat="1" x14ac:dyDescent="0.25">
      <c r="A585" s="70" t="s">
        <v>1503</v>
      </c>
      <c r="B585" s="83" t="s">
        <v>316</v>
      </c>
      <c r="C585" s="110">
        <f>SUM(C572:C584)</f>
        <v>0</v>
      </c>
      <c r="D585" s="139">
        <f>SUM(D572:D584)</f>
        <v>0</v>
      </c>
      <c r="E585" s="62"/>
      <c r="F585" s="135">
        <f>SUM(F572:F584)</f>
        <v>0</v>
      </c>
      <c r="G585" s="135">
        <f>SUM(G572:G584)</f>
        <v>0</v>
      </c>
    </row>
    <row r="586" spans="1:7" s="2" customFormat="1" x14ac:dyDescent="0.25">
      <c r="A586" s="70" t="s">
        <v>1504</v>
      </c>
      <c r="B586" s="74"/>
      <c r="C586" s="52"/>
      <c r="D586" s="138"/>
      <c r="E586" s="62"/>
      <c r="F586" s="137"/>
      <c r="G586" s="137"/>
    </row>
    <row r="587" spans="1:7" s="2" customFormat="1" x14ac:dyDescent="0.25">
      <c r="A587" s="70" t="s">
        <v>1505</v>
      </c>
      <c r="B587" s="74"/>
      <c r="C587" s="52"/>
      <c r="D587" s="138"/>
      <c r="E587" s="62"/>
      <c r="F587" s="137"/>
      <c r="G587" s="137"/>
    </row>
    <row r="588" spans="1:7" s="2" customFormat="1" x14ac:dyDescent="0.25">
      <c r="A588" s="70" t="s">
        <v>1506</v>
      </c>
      <c r="B588" s="74"/>
      <c r="C588" s="52"/>
      <c r="D588" s="138"/>
      <c r="E588" s="62"/>
      <c r="F588" s="137"/>
      <c r="G588" s="137"/>
    </row>
    <row r="589" spans="1:7" s="2" customFormat="1" x14ac:dyDescent="0.25">
      <c r="A589" s="70" t="s">
        <v>1507</v>
      </c>
      <c r="B589" s="74"/>
      <c r="C589" s="52"/>
      <c r="D589" s="138"/>
      <c r="E589" s="62"/>
      <c r="F589" s="137"/>
      <c r="G589" s="137"/>
    </row>
    <row r="590" spans="1:7" s="2" customFormat="1" x14ac:dyDescent="0.25">
      <c r="A590" s="70" t="s">
        <v>1508</v>
      </c>
      <c r="B590" s="74"/>
      <c r="C590" s="52"/>
      <c r="D590" s="138"/>
      <c r="E590" s="62"/>
      <c r="F590" s="137"/>
      <c r="G590" s="137"/>
    </row>
    <row r="591" spans="1:7" s="2" customFormat="1" x14ac:dyDescent="0.25">
      <c r="A591" s="70" t="s">
        <v>1509</v>
      </c>
      <c r="B591" s="74"/>
      <c r="C591" s="52"/>
      <c r="D591" s="138"/>
      <c r="E591" s="62"/>
      <c r="F591" s="137" t="str">
        <f>IF($C$585=0,"",IF(C591="[for completion]","",IF(C591="","",C591/$C$585)))</f>
        <v/>
      </c>
      <c r="G591" s="137" t="str">
        <f>IF($D$585=0,"",IF(D591="[for completion]","",IF(D591="","",D591/$D$585)))</f>
        <v/>
      </c>
    </row>
    <row r="592" spans="1:7" s="2" customFormat="1" x14ac:dyDescent="0.25">
      <c r="A592" s="70" t="s">
        <v>1510</v>
      </c>
    </row>
    <row r="593" spans="1:7" s="2" customFormat="1" x14ac:dyDescent="0.25">
      <c r="A593" s="70" t="s">
        <v>1511</v>
      </c>
    </row>
    <row r="594" spans="1:7" x14ac:dyDescent="0.25">
      <c r="A594" s="70" t="s">
        <v>1512</v>
      </c>
    </row>
    <row r="595" spans="1:7" x14ac:dyDescent="0.25">
      <c r="A595" s="70" t="s">
        <v>1513</v>
      </c>
    </row>
    <row r="596" spans="1:7" x14ac:dyDescent="0.25">
      <c r="A596" s="109"/>
      <c r="B596" s="109" t="s">
        <v>1514</v>
      </c>
      <c r="C596" s="79" t="s">
        <v>276</v>
      </c>
      <c r="D596" s="79" t="s">
        <v>1442</v>
      </c>
      <c r="E596" s="79"/>
      <c r="F596" s="79" t="s">
        <v>799</v>
      </c>
      <c r="G596" s="79" t="s">
        <v>1443</v>
      </c>
    </row>
    <row r="597" spans="1:7" x14ac:dyDescent="0.25">
      <c r="A597" s="70" t="s">
        <v>1515</v>
      </c>
      <c r="B597" s="83" t="s">
        <v>1262</v>
      </c>
      <c r="C597" s="158" t="s">
        <v>240</v>
      </c>
      <c r="D597" s="204" t="s">
        <v>240</v>
      </c>
      <c r="E597" s="62"/>
      <c r="F597" s="92" t="str">
        <f>IF($C$601=0,"",IF(C597="[for completion]","",IF(C597="","",C597/$C$601)))</f>
        <v/>
      </c>
      <c r="G597" s="92" t="str">
        <f>IF($D$601=0,"",IF(D597="[for completion]","",IF(D597="","",D597/$D$601)))</f>
        <v/>
      </c>
    </row>
    <row r="598" spans="1:7" x14ac:dyDescent="0.25">
      <c r="A598" s="70" t="s">
        <v>1516</v>
      </c>
      <c r="B598" s="157" t="s">
        <v>1517</v>
      </c>
      <c r="C598" s="158" t="s">
        <v>240</v>
      </c>
      <c r="D598" s="204" t="s">
        <v>240</v>
      </c>
      <c r="E598" s="62"/>
      <c r="F598" s="92" t="str">
        <f>IF($C$601=0,"",IF(C598="[for completion]","",IF(C598="","",C598/$C$601)))</f>
        <v/>
      </c>
      <c r="G598" s="92" t="str">
        <f>IF($D$601=0,"",IF(D598="[for completion]","",IF(D598="","",D598/$D$601)))</f>
        <v/>
      </c>
    </row>
    <row r="599" spans="1:7" x14ac:dyDescent="0.25">
      <c r="A599" s="70" t="s">
        <v>1518</v>
      </c>
      <c r="B599" s="83" t="s">
        <v>676</v>
      </c>
      <c r="C599" s="158" t="s">
        <v>240</v>
      </c>
      <c r="D599" s="204" t="s">
        <v>240</v>
      </c>
      <c r="E599" s="62"/>
      <c r="F599" s="92" t="str">
        <f>IF($C$601=0,"",IF(C599="[for completion]","",IF(C599="","",C599/$C$601)))</f>
        <v/>
      </c>
      <c r="G599" s="92" t="str">
        <f>IF($D$601=0,"",IF(D599="[for completion]","",IF(D599="","",D599/$D$601)))</f>
        <v/>
      </c>
    </row>
    <row r="600" spans="1:7" x14ac:dyDescent="0.25">
      <c r="A600" s="70" t="s">
        <v>1519</v>
      </c>
      <c r="B600" s="70" t="s">
        <v>1179</v>
      </c>
      <c r="C600" s="158" t="s">
        <v>240</v>
      </c>
      <c r="D600" s="204" t="s">
        <v>240</v>
      </c>
      <c r="E600" s="62"/>
      <c r="F600" s="92" t="str">
        <f>IF($C$601=0,"",IF(C600="[for completion]","",IF(C600="","",C600/$C$601)))</f>
        <v/>
      </c>
      <c r="G600" s="92" t="str">
        <f>IF($D$601=0,"",IF(D600="[for completion]","",IF(D600="","",D600/$D$601)))</f>
        <v/>
      </c>
    </row>
    <row r="601" spans="1:7" x14ac:dyDescent="0.25">
      <c r="A601" s="70" t="s">
        <v>1520</v>
      </c>
      <c r="B601" s="83" t="s">
        <v>316</v>
      </c>
      <c r="C601" s="110">
        <f>SUM(C597:C600)</f>
        <v>0</v>
      </c>
      <c r="D601" s="139">
        <f>SUM(D597:D600)</f>
        <v>0</v>
      </c>
      <c r="E601" s="62"/>
      <c r="F601" s="135">
        <f>SUM(F597:F600)</f>
        <v>0</v>
      </c>
      <c r="G601" s="135">
        <f>SUM(G597:G600)</f>
        <v>0</v>
      </c>
    </row>
    <row r="603" spans="1:7" x14ac:dyDescent="0.25">
      <c r="A603" s="109"/>
      <c r="B603" s="109" t="s">
        <v>1521</v>
      </c>
      <c r="C603" s="109" t="s">
        <v>1270</v>
      </c>
      <c r="D603" s="109" t="s">
        <v>1522</v>
      </c>
      <c r="E603" s="109"/>
      <c r="F603" s="109" t="s">
        <v>1272</v>
      </c>
      <c r="G603" s="80" t="s">
        <v>1273</v>
      </c>
    </row>
    <row r="604" spans="1:7" x14ac:dyDescent="0.25">
      <c r="A604" s="70" t="s">
        <v>1523</v>
      </c>
      <c r="B604" s="83" t="s">
        <v>1402</v>
      </c>
      <c r="C604" s="158" t="s">
        <v>240</v>
      </c>
      <c r="D604" s="158" t="s">
        <v>240</v>
      </c>
      <c r="E604" s="160"/>
      <c r="F604" s="158" t="s">
        <v>240</v>
      </c>
      <c r="G604" s="158" t="s">
        <v>240</v>
      </c>
    </row>
    <row r="605" spans="1:7" x14ac:dyDescent="0.25">
      <c r="A605" s="70" t="s">
        <v>1524</v>
      </c>
      <c r="B605" s="83" t="s">
        <v>1404</v>
      </c>
      <c r="C605" s="158" t="s">
        <v>240</v>
      </c>
      <c r="D605" s="158" t="s">
        <v>240</v>
      </c>
      <c r="E605" s="160"/>
      <c r="F605" s="158" t="s">
        <v>240</v>
      </c>
      <c r="G605" s="158" t="s">
        <v>240</v>
      </c>
    </row>
    <row r="606" spans="1:7" x14ac:dyDescent="0.25">
      <c r="A606" s="70" t="s">
        <v>1525</v>
      </c>
      <c r="B606" s="83" t="s">
        <v>1406</v>
      </c>
      <c r="C606" s="158" t="s">
        <v>240</v>
      </c>
      <c r="D606" s="158" t="s">
        <v>240</v>
      </c>
      <c r="E606" s="160"/>
      <c r="F606" s="158" t="s">
        <v>240</v>
      </c>
      <c r="G606" s="158" t="s">
        <v>240</v>
      </c>
    </row>
    <row r="607" spans="1:7" x14ac:dyDescent="0.25">
      <c r="A607" s="70" t="s">
        <v>1526</v>
      </c>
      <c r="B607" s="83" t="s">
        <v>1408</v>
      </c>
      <c r="C607" s="158" t="s">
        <v>240</v>
      </c>
      <c r="D607" s="158" t="s">
        <v>240</v>
      </c>
      <c r="E607" s="160"/>
      <c r="F607" s="158" t="s">
        <v>240</v>
      </c>
      <c r="G607" s="158" t="s">
        <v>240</v>
      </c>
    </row>
    <row r="608" spans="1:7" x14ac:dyDescent="0.25">
      <c r="A608" s="70" t="s">
        <v>1527</v>
      </c>
      <c r="B608" s="83" t="s">
        <v>1410</v>
      </c>
      <c r="C608" s="158" t="s">
        <v>240</v>
      </c>
      <c r="D608" s="158" t="s">
        <v>240</v>
      </c>
      <c r="E608" s="160"/>
      <c r="F608" s="158" t="s">
        <v>240</v>
      </c>
      <c r="G608" s="158" t="s">
        <v>240</v>
      </c>
    </row>
    <row r="609" spans="1:7" x14ac:dyDescent="0.25">
      <c r="A609" s="70" t="s">
        <v>1528</v>
      </c>
      <c r="B609" s="83" t="s">
        <v>1412</v>
      </c>
      <c r="C609" s="158" t="s">
        <v>240</v>
      </c>
      <c r="D609" s="158" t="s">
        <v>240</v>
      </c>
      <c r="E609" s="160"/>
      <c r="F609" s="158" t="s">
        <v>240</v>
      </c>
      <c r="G609" s="158" t="s">
        <v>240</v>
      </c>
    </row>
    <row r="610" spans="1:7" x14ac:dyDescent="0.25">
      <c r="A610" s="70" t="s">
        <v>1529</v>
      </c>
      <c r="B610" s="83" t="s">
        <v>1414</v>
      </c>
      <c r="C610" s="158" t="s">
        <v>240</v>
      </c>
      <c r="D610" s="158" t="s">
        <v>240</v>
      </c>
      <c r="E610" s="160"/>
      <c r="F610" s="158" t="s">
        <v>240</v>
      </c>
      <c r="G610" s="158" t="s">
        <v>240</v>
      </c>
    </row>
    <row r="611" spans="1:7" x14ac:dyDescent="0.25">
      <c r="A611" s="70" t="s">
        <v>1530</v>
      </c>
      <c r="B611" s="83" t="s">
        <v>1416</v>
      </c>
      <c r="C611" s="158" t="s">
        <v>240</v>
      </c>
      <c r="D611" s="158" t="s">
        <v>240</v>
      </c>
      <c r="E611" s="160"/>
      <c r="F611" s="158" t="s">
        <v>240</v>
      </c>
      <c r="G611" s="158" t="s">
        <v>240</v>
      </c>
    </row>
    <row r="612" spans="1:7" x14ac:dyDescent="0.25">
      <c r="A612" s="70" t="s">
        <v>1531</v>
      </c>
      <c r="B612" s="83" t="s">
        <v>1418</v>
      </c>
      <c r="C612" s="158" t="s">
        <v>240</v>
      </c>
      <c r="D612" s="158" t="s">
        <v>240</v>
      </c>
      <c r="E612" s="160"/>
      <c r="F612" s="158" t="s">
        <v>240</v>
      </c>
      <c r="G612" s="158" t="s">
        <v>240</v>
      </c>
    </row>
    <row r="613" spans="1:7" x14ac:dyDescent="0.25">
      <c r="A613" s="70" t="s">
        <v>1532</v>
      </c>
      <c r="B613" s="83" t="s">
        <v>1420</v>
      </c>
      <c r="C613" s="158" t="s">
        <v>240</v>
      </c>
      <c r="D613" s="158" t="s">
        <v>240</v>
      </c>
      <c r="E613" s="160"/>
      <c r="F613" s="158" t="s">
        <v>240</v>
      </c>
      <c r="G613" s="158" t="s">
        <v>240</v>
      </c>
    </row>
    <row r="614" spans="1:7" x14ac:dyDescent="0.25">
      <c r="A614" s="70" t="s">
        <v>1533</v>
      </c>
      <c r="B614" s="83" t="s">
        <v>1422</v>
      </c>
      <c r="C614" s="158" t="s">
        <v>240</v>
      </c>
      <c r="D614" s="158" t="s">
        <v>240</v>
      </c>
      <c r="E614" s="160"/>
      <c r="F614" s="158" t="s">
        <v>240</v>
      </c>
      <c r="G614" s="158" t="s">
        <v>240</v>
      </c>
    </row>
    <row r="615" spans="1:7" x14ac:dyDescent="0.25">
      <c r="A615" s="70" t="s">
        <v>1534</v>
      </c>
      <c r="B615" s="83" t="s">
        <v>1424</v>
      </c>
      <c r="C615" s="158" t="s">
        <v>240</v>
      </c>
      <c r="D615" s="158" t="s">
        <v>240</v>
      </c>
      <c r="E615" s="160"/>
      <c r="F615" s="158" t="s">
        <v>240</v>
      </c>
      <c r="G615" s="158" t="s">
        <v>240</v>
      </c>
    </row>
    <row r="616" spans="1:7" x14ac:dyDescent="0.25">
      <c r="A616" s="70" t="s">
        <v>1535</v>
      </c>
      <c r="B616" s="83" t="s">
        <v>314</v>
      </c>
      <c r="C616" s="158" t="s">
        <v>240</v>
      </c>
      <c r="D616" s="158" t="s">
        <v>240</v>
      </c>
      <c r="E616" s="160"/>
      <c r="F616" s="158" t="s">
        <v>240</v>
      </c>
      <c r="G616" s="158" t="s">
        <v>240</v>
      </c>
    </row>
    <row r="617" spans="1:7" x14ac:dyDescent="0.25">
      <c r="A617" s="70" t="s">
        <v>1536</v>
      </c>
      <c r="B617" s="83" t="s">
        <v>316</v>
      </c>
      <c r="C617" s="110">
        <f>SUM(C604:C616)</f>
        <v>0</v>
      </c>
      <c r="D617" s="110">
        <f>SUM(D604:D616)</f>
        <v>0</v>
      </c>
      <c r="E617" s="54"/>
      <c r="F617" s="52"/>
      <c r="G617" s="92" t="str">
        <f>IF($D$393=0,"",IF(#REF!="[For completion]","",#REF!/$D$393))</f>
        <v/>
      </c>
    </row>
    <row r="618" spans="1:7" x14ac:dyDescent="0.25">
      <c r="A618" s="70" t="s">
        <v>1537</v>
      </c>
      <c r="B618" s="70" t="s">
        <v>1283</v>
      </c>
      <c r="C618" s="2"/>
      <c r="D618" s="2"/>
      <c r="E618" s="2"/>
      <c r="F618" s="158" t="s">
        <v>240</v>
      </c>
      <c r="G618" s="92" t="str">
        <f>IF($D$622=0,"",IF(D617="[for completion]","",IF(D617="","",D617/$D$622)))</f>
        <v/>
      </c>
    </row>
    <row r="619" spans="1:7" x14ac:dyDescent="0.25">
      <c r="A619" s="70" t="s">
        <v>1538</v>
      </c>
      <c r="G619" s="137" t="str">
        <f>IF($D$622=0,"",IF(D618="[for completion]","",IF(D618="","",D618/$D$622)))</f>
        <v/>
      </c>
    </row>
    <row r="620" spans="1:7" x14ac:dyDescent="0.25">
      <c r="A620" s="70" t="s">
        <v>1539</v>
      </c>
      <c r="B620" s="74"/>
      <c r="C620" s="52"/>
      <c r="D620" s="138"/>
      <c r="E620" s="54"/>
      <c r="F620" s="137"/>
      <c r="G620" s="137" t="str">
        <f t="shared" ref="G620:G622" si="33">IF($D$622=0,"",IF(D620="[for completion]","",IF(D620="","",D620/$D$622)))</f>
        <v/>
      </c>
    </row>
    <row r="621" spans="1:7" x14ac:dyDescent="0.25">
      <c r="A621" s="70" t="s">
        <v>1540</v>
      </c>
      <c r="B621" s="74"/>
      <c r="C621" s="52"/>
      <c r="D621" s="138"/>
      <c r="E621" s="54"/>
      <c r="F621" s="137"/>
      <c r="G621" s="137" t="str">
        <f t="shared" si="33"/>
        <v/>
      </c>
    </row>
    <row r="622" spans="1:7" x14ac:dyDescent="0.25">
      <c r="A622" s="70" t="s">
        <v>1541</v>
      </c>
      <c r="B622" s="74"/>
      <c r="C622" s="52"/>
      <c r="D622" s="138"/>
      <c r="E622" s="54"/>
      <c r="F622" s="137"/>
      <c r="G622" s="137" t="str">
        <f t="shared" si="33"/>
        <v/>
      </c>
    </row>
  </sheetData>
  <sheetProtection algorithmName="SHA-512" hashValue="6TADWyWF49GxPKjsXic2ha7ijWL7AeTXblVLwnaiNARI/nc3d7unIjB3cpx2TrZS5vNtXzaN+Q80T2cWafSg9Q==" saltValue="8oajVwBxhTCzJfVuKhJgaw=="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phoneticPr fontId="58" type="noConversion"/>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80" zoomScaleNormal="80" workbookViewId="0"/>
  </sheetViews>
  <sheetFormatPr baseColWidth="10" defaultColWidth="8.85546875" defaultRowHeight="14.3" outlineLevelRow="1" x14ac:dyDescent="0.25"/>
  <cols>
    <col min="1" max="1" width="12" style="57" customWidth="1"/>
    <col min="2" max="2" width="60.7109375" style="57" customWidth="1"/>
    <col min="3" max="4" width="40.7109375" style="57" customWidth="1"/>
    <col min="5" max="5" width="7.28515625" style="57" customWidth="1"/>
    <col min="6" max="6" width="40.7109375" style="57" customWidth="1"/>
    <col min="7" max="7" width="40.7109375" style="54" customWidth="1"/>
    <col min="8" max="8" width="7.28515625" style="57" customWidth="1"/>
    <col min="9" max="9" width="71.85546875" style="57" customWidth="1"/>
    <col min="10" max="11" width="47.7109375" style="57" customWidth="1"/>
    <col min="12" max="12" width="7.28515625" style="57" customWidth="1"/>
    <col min="13" max="13" width="25.7109375" style="57" customWidth="1"/>
    <col min="14" max="14" width="25.7109375" style="54" customWidth="1"/>
    <col min="15" max="16384" width="8.85546875" style="55"/>
  </cols>
  <sheetData>
    <row r="1" spans="1:14" ht="31.4" x14ac:dyDescent="0.25">
      <c r="A1" s="1" t="s">
        <v>1542</v>
      </c>
      <c r="B1" s="1"/>
      <c r="C1" s="54"/>
      <c r="D1" s="54"/>
      <c r="E1" s="54"/>
      <c r="F1" s="22" t="s">
        <v>226</v>
      </c>
      <c r="H1" s="54"/>
      <c r="I1" s="1"/>
      <c r="J1" s="54"/>
      <c r="K1" s="54"/>
      <c r="L1" s="54"/>
      <c r="M1" s="54"/>
    </row>
    <row r="2" spans="1:14" ht="15" thickBot="1" x14ac:dyDescent="0.3">
      <c r="A2" s="54"/>
      <c r="B2" s="54"/>
      <c r="C2" s="54"/>
      <c r="D2" s="54"/>
      <c r="E2" s="54"/>
      <c r="F2" s="54"/>
      <c r="H2" s="2"/>
      <c r="L2" s="54"/>
      <c r="M2" s="54"/>
    </row>
    <row r="3" spans="1:14" ht="19.25" thickBot="1" x14ac:dyDescent="0.3">
      <c r="A3" s="58"/>
      <c r="B3" s="59" t="s">
        <v>227</v>
      </c>
      <c r="C3" s="129" t="s">
        <v>228</v>
      </c>
      <c r="D3" s="58"/>
      <c r="E3" s="58"/>
      <c r="F3" s="58"/>
      <c r="G3" s="58"/>
      <c r="H3" s="2"/>
      <c r="L3" s="54"/>
      <c r="M3" s="54"/>
    </row>
    <row r="4" spans="1:14" ht="15" thickBot="1" x14ac:dyDescent="0.3">
      <c r="H4" s="2"/>
      <c r="L4" s="54"/>
      <c r="M4" s="54"/>
    </row>
    <row r="5" spans="1:14" ht="18.55" x14ac:dyDescent="0.25">
      <c r="B5" s="61" t="s">
        <v>1543</v>
      </c>
      <c r="C5" s="60"/>
      <c r="E5" s="62"/>
      <c r="F5" s="62"/>
      <c r="H5" s="2"/>
      <c r="L5" s="54"/>
      <c r="M5" s="54"/>
    </row>
    <row r="6" spans="1:14" ht="15" thickBot="1" x14ac:dyDescent="0.3">
      <c r="B6" s="65" t="s">
        <v>1544</v>
      </c>
      <c r="H6" s="2"/>
      <c r="L6" s="54"/>
      <c r="M6" s="54"/>
    </row>
    <row r="7" spans="1:14" s="162" customFormat="1" x14ac:dyDescent="0.25">
      <c r="A7" s="57"/>
      <c r="B7" s="161"/>
      <c r="C7" s="57"/>
      <c r="D7" s="57"/>
      <c r="E7" s="57"/>
      <c r="F7" s="57"/>
      <c r="G7" s="54"/>
      <c r="H7" s="2"/>
      <c r="I7" s="57"/>
      <c r="J7" s="57"/>
      <c r="K7" s="57"/>
      <c r="L7" s="54"/>
      <c r="M7" s="54"/>
      <c r="N7" s="54"/>
    </row>
    <row r="8" spans="1:14" ht="37.1" x14ac:dyDescent="0.25">
      <c r="A8" s="67" t="s">
        <v>237</v>
      </c>
      <c r="B8" s="67" t="s">
        <v>1544</v>
      </c>
      <c r="C8" s="68"/>
      <c r="D8" s="68"/>
      <c r="E8" s="68"/>
      <c r="F8" s="68"/>
      <c r="G8" s="69"/>
      <c r="H8" s="2"/>
      <c r="I8" s="74"/>
      <c r="J8" s="62"/>
      <c r="K8" s="62"/>
      <c r="L8" s="62"/>
      <c r="M8" s="62"/>
    </row>
    <row r="9" spans="1:14" ht="15" customHeight="1" x14ac:dyDescent="0.25">
      <c r="A9" s="79"/>
      <c r="B9" s="80" t="s">
        <v>1545</v>
      </c>
      <c r="C9" s="79"/>
      <c r="D9" s="79"/>
      <c r="E9" s="79"/>
      <c r="F9" s="82"/>
      <c r="G9" s="82"/>
      <c r="H9" s="2"/>
      <c r="I9" s="74"/>
      <c r="J9" s="100"/>
      <c r="K9" s="100"/>
      <c r="L9" s="100"/>
      <c r="M9" s="101"/>
      <c r="N9" s="101"/>
    </row>
    <row r="10" spans="1:14" x14ac:dyDescent="0.25">
      <c r="A10" s="70" t="s">
        <v>1546</v>
      </c>
      <c r="B10" s="70" t="s">
        <v>1547</v>
      </c>
      <c r="C10" s="204" t="s">
        <v>240</v>
      </c>
      <c r="E10" s="74"/>
      <c r="F10" s="74"/>
      <c r="H10" s="2"/>
      <c r="I10" s="74"/>
      <c r="L10" s="74"/>
      <c r="M10" s="74"/>
    </row>
    <row r="11" spans="1:14" outlineLevel="1" x14ac:dyDescent="0.25">
      <c r="A11" s="70" t="s">
        <v>1548</v>
      </c>
      <c r="B11" s="136" t="s">
        <v>791</v>
      </c>
      <c r="C11" s="138"/>
      <c r="E11" s="74"/>
      <c r="F11" s="74"/>
      <c r="H11" s="2"/>
      <c r="I11" s="74"/>
      <c r="L11" s="74"/>
      <c r="M11" s="74"/>
    </row>
    <row r="12" spans="1:14" outlineLevel="1" x14ac:dyDescent="0.25">
      <c r="A12" s="70" t="s">
        <v>1549</v>
      </c>
      <c r="B12" s="136" t="s">
        <v>793</v>
      </c>
      <c r="C12" s="138"/>
      <c r="E12" s="74"/>
      <c r="F12" s="74"/>
      <c r="H12" s="2"/>
      <c r="I12" s="74"/>
      <c r="L12" s="74"/>
      <c r="M12" s="74"/>
    </row>
    <row r="13" spans="1:14" outlineLevel="1" x14ac:dyDescent="0.25">
      <c r="A13" s="70" t="s">
        <v>1550</v>
      </c>
      <c r="E13" s="74"/>
      <c r="F13" s="74"/>
      <c r="H13" s="2"/>
      <c r="I13" s="74"/>
      <c r="L13" s="74"/>
      <c r="M13" s="74"/>
    </row>
    <row r="14" spans="1:14" outlineLevel="1" x14ac:dyDescent="0.25">
      <c r="A14" s="70" t="s">
        <v>1551</v>
      </c>
      <c r="E14" s="74"/>
      <c r="F14" s="74"/>
      <c r="H14" s="2"/>
      <c r="I14" s="74"/>
      <c r="L14" s="74"/>
      <c r="M14" s="74"/>
    </row>
    <row r="15" spans="1:14" outlineLevel="1" x14ac:dyDescent="0.25">
      <c r="A15" s="70" t="s">
        <v>1552</v>
      </c>
      <c r="E15" s="74"/>
      <c r="F15" s="74"/>
      <c r="H15" s="2"/>
      <c r="I15" s="74"/>
      <c r="L15" s="74"/>
      <c r="M15" s="74"/>
    </row>
    <row r="16" spans="1:14" outlineLevel="1" x14ac:dyDescent="0.25">
      <c r="A16" s="70" t="s">
        <v>1553</v>
      </c>
      <c r="E16" s="74"/>
      <c r="F16" s="74"/>
      <c r="H16" s="2"/>
      <c r="I16" s="74"/>
      <c r="L16" s="74"/>
      <c r="M16" s="74"/>
    </row>
    <row r="17" spans="1:14" outlineLevel="1" x14ac:dyDescent="0.25">
      <c r="A17" s="70" t="s">
        <v>1554</v>
      </c>
      <c r="E17" s="74"/>
      <c r="F17" s="74"/>
      <c r="H17" s="2"/>
      <c r="I17" s="74"/>
      <c r="L17" s="74"/>
      <c r="M17" s="74"/>
    </row>
    <row r="18" spans="1:14" x14ac:dyDescent="0.25">
      <c r="A18" s="79"/>
      <c r="B18" s="79" t="s">
        <v>1555</v>
      </c>
      <c r="C18" s="79" t="s">
        <v>1012</v>
      </c>
      <c r="D18" s="79" t="s">
        <v>1556</v>
      </c>
      <c r="E18" s="79"/>
      <c r="F18" s="79" t="s">
        <v>1557</v>
      </c>
      <c r="G18" s="79" t="s">
        <v>1558</v>
      </c>
      <c r="H18" s="2"/>
      <c r="I18" s="152"/>
      <c r="J18" s="100"/>
      <c r="K18" s="100"/>
      <c r="L18" s="62"/>
      <c r="M18" s="100"/>
      <c r="N18" s="100"/>
    </row>
    <row r="19" spans="1:14" x14ac:dyDescent="0.25">
      <c r="A19" s="70" t="s">
        <v>1559</v>
      </c>
      <c r="B19" s="70" t="s">
        <v>1560</v>
      </c>
      <c r="C19" s="158" t="s">
        <v>240</v>
      </c>
      <c r="D19" s="219"/>
      <c r="E19" s="219"/>
      <c r="F19" s="221"/>
      <c r="G19" s="221"/>
      <c r="H19" s="2"/>
      <c r="I19" s="74"/>
      <c r="L19" s="100"/>
      <c r="M19" s="101"/>
      <c r="N19" s="101"/>
    </row>
    <row r="20" spans="1:14" x14ac:dyDescent="0.25">
      <c r="A20" s="100"/>
      <c r="B20" s="152"/>
      <c r="C20" s="219"/>
      <c r="D20" s="219"/>
      <c r="E20" s="219"/>
      <c r="F20" s="221"/>
      <c r="G20" s="221"/>
      <c r="H20" s="2"/>
      <c r="I20" s="152"/>
      <c r="J20" s="100"/>
      <c r="K20" s="100"/>
      <c r="L20" s="100"/>
      <c r="M20" s="101"/>
      <c r="N20" s="101"/>
    </row>
    <row r="21" spans="1:14" x14ac:dyDescent="0.25">
      <c r="B21" s="70" t="s">
        <v>1017</v>
      </c>
      <c r="C21" s="100"/>
      <c r="D21" s="100"/>
      <c r="E21" s="100"/>
      <c r="F21" s="101"/>
      <c r="G21" s="101"/>
      <c r="H21" s="2"/>
      <c r="I21" s="74"/>
      <c r="J21" s="100"/>
      <c r="K21" s="100"/>
      <c r="L21" s="100"/>
      <c r="M21" s="101"/>
      <c r="N21" s="101"/>
    </row>
    <row r="22" spans="1:14" x14ac:dyDescent="0.25">
      <c r="A22" s="70" t="s">
        <v>1561</v>
      </c>
      <c r="B22" s="179" t="s">
        <v>1326</v>
      </c>
      <c r="C22" s="158" t="s">
        <v>240</v>
      </c>
      <c r="D22" s="204" t="s">
        <v>240</v>
      </c>
      <c r="E22" s="74"/>
      <c r="F22" s="92" t="str">
        <f>IF($C$37=0,"",IF(C22="[for completion]","",C22/$C$37))</f>
        <v/>
      </c>
      <c r="G22" s="92" t="str">
        <f>IF($D$37=0,"",IF(D22="[for completion]","",D22/$D$37))</f>
        <v/>
      </c>
      <c r="H22" s="2"/>
      <c r="I22" s="74"/>
      <c r="L22" s="74"/>
      <c r="M22" s="93"/>
      <c r="N22" s="93"/>
    </row>
    <row r="23" spans="1:14" x14ac:dyDescent="0.25">
      <c r="A23" s="70" t="s">
        <v>1562</v>
      </c>
      <c r="B23" s="179" t="s">
        <v>1563</v>
      </c>
      <c r="C23" s="158" t="s">
        <v>240</v>
      </c>
      <c r="D23" s="204" t="s">
        <v>240</v>
      </c>
      <c r="E23" s="74"/>
      <c r="F23" s="92" t="str">
        <f t="shared" ref="F23:F36" si="0">IF($C$37=0,"",IF(C23="[for completion]","",C23/$C$37))</f>
        <v/>
      </c>
      <c r="G23" s="92" t="str">
        <f t="shared" ref="G23:G36" si="1">IF($D$37=0,"",IF(D23="[for completion]","",D23/$D$37))</f>
        <v/>
      </c>
      <c r="H23" s="2"/>
      <c r="I23" s="74"/>
      <c r="L23" s="74"/>
      <c r="M23" s="93"/>
      <c r="N23" s="93"/>
    </row>
    <row r="24" spans="1:14" x14ac:dyDescent="0.25">
      <c r="A24" s="70" t="s">
        <v>1564</v>
      </c>
      <c r="B24" s="179" t="s">
        <v>1565</v>
      </c>
      <c r="C24" s="158" t="s">
        <v>240</v>
      </c>
      <c r="D24" s="204" t="s">
        <v>240</v>
      </c>
      <c r="F24" s="92" t="str">
        <f t="shared" si="0"/>
        <v/>
      </c>
      <c r="G24" s="92" t="str">
        <f t="shared" si="1"/>
        <v/>
      </c>
      <c r="H24" s="2"/>
      <c r="I24" s="74"/>
      <c r="M24" s="93"/>
      <c r="N24" s="93"/>
    </row>
    <row r="25" spans="1:14" x14ac:dyDescent="0.25">
      <c r="A25" s="70" t="s">
        <v>1566</v>
      </c>
      <c r="B25" s="179" t="s">
        <v>1567</v>
      </c>
      <c r="C25" s="158" t="s">
        <v>240</v>
      </c>
      <c r="D25" s="204" t="s">
        <v>240</v>
      </c>
      <c r="E25" s="89"/>
      <c r="F25" s="92" t="str">
        <f t="shared" si="0"/>
        <v/>
      </c>
      <c r="G25" s="92" t="str">
        <f t="shared" si="1"/>
        <v/>
      </c>
      <c r="H25" s="2"/>
      <c r="I25" s="74"/>
      <c r="L25" s="89"/>
      <c r="M25" s="93"/>
      <c r="N25" s="93"/>
    </row>
    <row r="26" spans="1:14" x14ac:dyDescent="0.25">
      <c r="A26" s="70" t="s">
        <v>1568</v>
      </c>
      <c r="B26" s="179" t="s">
        <v>1569</v>
      </c>
      <c r="C26" s="158" t="s">
        <v>240</v>
      </c>
      <c r="D26" s="204" t="s">
        <v>240</v>
      </c>
      <c r="E26" s="89"/>
      <c r="F26" s="92" t="str">
        <f t="shared" si="0"/>
        <v/>
      </c>
      <c r="G26" s="92" t="str">
        <f t="shared" si="1"/>
        <v/>
      </c>
      <c r="H26" s="2"/>
      <c r="I26" s="74"/>
      <c r="L26" s="89"/>
      <c r="M26" s="93"/>
      <c r="N26" s="93"/>
    </row>
    <row r="27" spans="1:14" x14ac:dyDescent="0.25">
      <c r="A27" s="70" t="s">
        <v>1570</v>
      </c>
      <c r="B27" s="179" t="s">
        <v>931</v>
      </c>
      <c r="C27" s="158" t="s">
        <v>240</v>
      </c>
      <c r="D27" s="204" t="s">
        <v>240</v>
      </c>
      <c r="E27" s="89"/>
      <c r="F27" s="92" t="str">
        <f t="shared" si="0"/>
        <v/>
      </c>
      <c r="G27" s="92" t="str">
        <f t="shared" si="1"/>
        <v/>
      </c>
      <c r="H27" s="2"/>
      <c r="I27" s="74"/>
      <c r="L27" s="89"/>
      <c r="M27" s="93"/>
      <c r="N27" s="93"/>
    </row>
    <row r="28" spans="1:14" x14ac:dyDescent="0.25">
      <c r="A28" s="70" t="s">
        <v>1571</v>
      </c>
      <c r="B28" s="179" t="s">
        <v>931</v>
      </c>
      <c r="C28" s="158" t="s">
        <v>240</v>
      </c>
      <c r="D28" s="204" t="s">
        <v>240</v>
      </c>
      <c r="E28" s="89"/>
      <c r="F28" s="92" t="str">
        <f t="shared" si="0"/>
        <v/>
      </c>
      <c r="G28" s="92" t="str">
        <f t="shared" si="1"/>
        <v/>
      </c>
      <c r="H28" s="2"/>
      <c r="I28" s="74"/>
      <c r="L28" s="89"/>
      <c r="M28" s="93"/>
      <c r="N28" s="93"/>
    </row>
    <row r="29" spans="1:14" x14ac:dyDescent="0.25">
      <c r="A29" s="70" t="s">
        <v>1572</v>
      </c>
      <c r="B29" s="179" t="s">
        <v>931</v>
      </c>
      <c r="C29" s="158" t="s">
        <v>240</v>
      </c>
      <c r="D29" s="204" t="s">
        <v>240</v>
      </c>
      <c r="E29" s="89"/>
      <c r="F29" s="92" t="str">
        <f t="shared" si="0"/>
        <v/>
      </c>
      <c r="G29" s="92" t="str">
        <f t="shared" si="1"/>
        <v/>
      </c>
      <c r="H29" s="2"/>
      <c r="I29" s="74"/>
      <c r="L29" s="89"/>
      <c r="M29" s="93"/>
      <c r="N29" s="93"/>
    </row>
    <row r="30" spans="1:14" x14ac:dyDescent="0.25">
      <c r="A30" s="70" t="s">
        <v>1573</v>
      </c>
      <c r="B30" s="179" t="s">
        <v>931</v>
      </c>
      <c r="C30" s="158" t="s">
        <v>240</v>
      </c>
      <c r="D30" s="204" t="s">
        <v>240</v>
      </c>
      <c r="E30" s="89"/>
      <c r="F30" s="92" t="str">
        <f t="shared" si="0"/>
        <v/>
      </c>
      <c r="G30" s="92" t="str">
        <f t="shared" si="1"/>
        <v/>
      </c>
      <c r="H30" s="2"/>
      <c r="I30" s="74"/>
      <c r="L30" s="89"/>
      <c r="M30" s="93"/>
      <c r="N30" s="93"/>
    </row>
    <row r="31" spans="1:14" x14ac:dyDescent="0.25">
      <c r="A31" s="70" t="s">
        <v>1574</v>
      </c>
      <c r="B31" s="179" t="s">
        <v>931</v>
      </c>
      <c r="C31" s="158" t="s">
        <v>240</v>
      </c>
      <c r="D31" s="204" t="s">
        <v>240</v>
      </c>
      <c r="E31" s="89"/>
      <c r="F31" s="92" t="str">
        <f t="shared" si="0"/>
        <v/>
      </c>
      <c r="G31" s="92" t="str">
        <f t="shared" si="1"/>
        <v/>
      </c>
      <c r="H31" s="2"/>
      <c r="I31" s="74"/>
      <c r="L31" s="89"/>
      <c r="M31" s="93"/>
      <c r="N31" s="93"/>
    </row>
    <row r="32" spans="1:14" x14ac:dyDescent="0.25">
      <c r="A32" s="70" t="s">
        <v>1575</v>
      </c>
      <c r="B32" s="179" t="s">
        <v>931</v>
      </c>
      <c r="C32" s="158" t="s">
        <v>240</v>
      </c>
      <c r="D32" s="204" t="s">
        <v>240</v>
      </c>
      <c r="E32" s="89"/>
      <c r="F32" s="92" t="str">
        <f t="shared" si="0"/>
        <v/>
      </c>
      <c r="G32" s="92" t="str">
        <f t="shared" si="1"/>
        <v/>
      </c>
      <c r="H32" s="2"/>
      <c r="I32" s="74"/>
      <c r="L32" s="89"/>
      <c r="M32" s="93"/>
      <c r="N32" s="93"/>
    </row>
    <row r="33" spans="1:14" x14ac:dyDescent="0.25">
      <c r="A33" s="70" t="s">
        <v>1576</v>
      </c>
      <c r="B33" s="179" t="s">
        <v>931</v>
      </c>
      <c r="C33" s="158" t="s">
        <v>240</v>
      </c>
      <c r="D33" s="204" t="s">
        <v>240</v>
      </c>
      <c r="E33" s="89"/>
      <c r="F33" s="92" t="str">
        <f t="shared" si="0"/>
        <v/>
      </c>
      <c r="G33" s="92" t="str">
        <f t="shared" si="1"/>
        <v/>
      </c>
      <c r="H33" s="2"/>
      <c r="I33" s="74"/>
      <c r="L33" s="89"/>
      <c r="M33" s="93"/>
      <c r="N33" s="93"/>
    </row>
    <row r="34" spans="1:14" x14ac:dyDescent="0.25">
      <c r="A34" s="70" t="s">
        <v>1577</v>
      </c>
      <c r="B34" s="179" t="s">
        <v>931</v>
      </c>
      <c r="C34" s="158" t="s">
        <v>240</v>
      </c>
      <c r="D34" s="204" t="s">
        <v>240</v>
      </c>
      <c r="E34" s="89"/>
      <c r="F34" s="92" t="str">
        <f t="shared" si="0"/>
        <v/>
      </c>
      <c r="G34" s="92" t="str">
        <f t="shared" si="1"/>
        <v/>
      </c>
      <c r="H34" s="2"/>
      <c r="I34" s="74"/>
      <c r="L34" s="89"/>
      <c r="M34" s="93"/>
      <c r="N34" s="93"/>
    </row>
    <row r="35" spans="1:14" x14ac:dyDescent="0.25">
      <c r="A35" s="70" t="s">
        <v>1578</v>
      </c>
      <c r="B35" s="179" t="s">
        <v>931</v>
      </c>
      <c r="C35" s="158" t="s">
        <v>240</v>
      </c>
      <c r="D35" s="204" t="s">
        <v>240</v>
      </c>
      <c r="E35" s="89"/>
      <c r="F35" s="92" t="str">
        <f t="shared" si="0"/>
        <v/>
      </c>
      <c r="G35" s="92" t="str">
        <f t="shared" si="1"/>
        <v/>
      </c>
      <c r="H35" s="2"/>
      <c r="I35" s="74"/>
      <c r="L35" s="89"/>
      <c r="M35" s="93"/>
      <c r="N35" s="93"/>
    </row>
    <row r="36" spans="1:14" x14ac:dyDescent="0.25">
      <c r="A36" s="70" t="s">
        <v>1579</v>
      </c>
      <c r="B36" s="179" t="s">
        <v>931</v>
      </c>
      <c r="C36" s="158" t="s">
        <v>240</v>
      </c>
      <c r="D36" s="204" t="s">
        <v>240</v>
      </c>
      <c r="E36" s="89"/>
      <c r="F36" s="92" t="str">
        <f t="shared" si="0"/>
        <v/>
      </c>
      <c r="G36" s="92" t="str">
        <f t="shared" si="1"/>
        <v/>
      </c>
      <c r="H36" s="2"/>
      <c r="I36" s="74"/>
      <c r="L36" s="89"/>
      <c r="M36" s="93"/>
      <c r="N36" s="93"/>
    </row>
    <row r="37" spans="1:14" x14ac:dyDescent="0.25">
      <c r="A37" s="70" t="s">
        <v>1580</v>
      </c>
      <c r="B37" s="94" t="s">
        <v>316</v>
      </c>
      <c r="C37" s="95">
        <f>SUM(C22:C36)</f>
        <v>0</v>
      </c>
      <c r="D37" s="154">
        <f>SUM(D22:D36)</f>
        <v>0</v>
      </c>
      <c r="E37" s="89"/>
      <c r="F37" s="96">
        <f>SUM(F22:F36)</f>
        <v>0</v>
      </c>
      <c r="G37" s="96">
        <f>SUM(G22:G36)</f>
        <v>0</v>
      </c>
      <c r="H37" s="2"/>
      <c r="I37" s="163"/>
      <c r="J37" s="74"/>
      <c r="K37" s="74"/>
      <c r="L37" s="89"/>
      <c r="M37" s="98"/>
      <c r="N37" s="98"/>
    </row>
    <row r="38" spans="1:14" x14ac:dyDescent="0.25">
      <c r="A38" s="79"/>
      <c r="B38" s="80" t="s">
        <v>1581</v>
      </c>
      <c r="C38" s="79" t="s">
        <v>276</v>
      </c>
      <c r="D38" s="79"/>
      <c r="E38" s="81"/>
      <c r="F38" s="79" t="s">
        <v>1557</v>
      </c>
      <c r="G38" s="79"/>
      <c r="H38" s="2"/>
      <c r="I38" s="152"/>
      <c r="J38" s="100"/>
      <c r="K38" s="100"/>
      <c r="L38" s="62"/>
      <c r="M38" s="100"/>
      <c r="N38" s="100"/>
    </row>
    <row r="39" spans="1:14" x14ac:dyDescent="0.25">
      <c r="A39" s="70" t="s">
        <v>1582</v>
      </c>
      <c r="B39" s="83" t="s">
        <v>1583</v>
      </c>
      <c r="C39" s="158" t="s">
        <v>240</v>
      </c>
      <c r="E39" s="164"/>
      <c r="F39" s="92" t="str">
        <f>IF($C$42=0,"",IF(C39="[for completion]","",C39/$C$42))</f>
        <v/>
      </c>
      <c r="G39" s="91"/>
      <c r="H39" s="2"/>
      <c r="I39" s="74"/>
      <c r="L39" s="164"/>
      <c r="M39" s="93"/>
      <c r="N39" s="91"/>
    </row>
    <row r="40" spans="1:14" x14ac:dyDescent="0.25">
      <c r="A40" s="70" t="s">
        <v>1584</v>
      </c>
      <c r="B40" s="83" t="s">
        <v>1585</v>
      </c>
      <c r="C40" s="158" t="s">
        <v>240</v>
      </c>
      <c r="E40" s="164"/>
      <c r="F40" s="92" t="str">
        <f>IF($C$42=0,"",IF(C40="[for completion]","",C40/$C$42))</f>
        <v/>
      </c>
      <c r="G40" s="91"/>
      <c r="H40" s="2"/>
      <c r="I40" s="74"/>
      <c r="L40" s="164"/>
      <c r="M40" s="93"/>
      <c r="N40" s="91"/>
    </row>
    <row r="41" spans="1:14" x14ac:dyDescent="0.25">
      <c r="A41" s="70" t="s">
        <v>1586</v>
      </c>
      <c r="B41" s="83" t="s">
        <v>314</v>
      </c>
      <c r="C41" s="158" t="s">
        <v>240</v>
      </c>
      <c r="E41" s="89"/>
      <c r="F41" s="92" t="str">
        <f>IF($C$42=0,"",IF(C41="[for completion]","",C41/$C$42))</f>
        <v/>
      </c>
      <c r="G41" s="91"/>
      <c r="H41" s="2"/>
      <c r="I41" s="74"/>
      <c r="L41" s="89"/>
      <c r="M41" s="93"/>
      <c r="N41" s="91"/>
    </row>
    <row r="42" spans="1:14" x14ac:dyDescent="0.25">
      <c r="A42" s="70" t="s">
        <v>1587</v>
      </c>
      <c r="B42" s="94" t="s">
        <v>316</v>
      </c>
      <c r="C42" s="95">
        <f>SUM(C39:C41)</f>
        <v>0</v>
      </c>
      <c r="D42" s="74"/>
      <c r="E42" s="89"/>
      <c r="F42" s="96">
        <f>SUM(F39:F41)</f>
        <v>0</v>
      </c>
      <c r="G42" s="91"/>
      <c r="H42" s="2"/>
      <c r="I42" s="74"/>
      <c r="L42" s="89"/>
      <c r="M42" s="93"/>
      <c r="N42" s="91"/>
    </row>
    <row r="43" spans="1:14" outlineLevel="1" x14ac:dyDescent="0.25">
      <c r="A43" s="70" t="s">
        <v>1588</v>
      </c>
      <c r="B43" s="163"/>
      <c r="C43" s="74"/>
      <c r="D43" s="74"/>
      <c r="E43" s="89"/>
      <c r="F43" s="98"/>
      <c r="G43" s="91"/>
      <c r="H43" s="2"/>
      <c r="I43" s="74"/>
      <c r="L43" s="89"/>
      <c r="M43" s="93"/>
      <c r="N43" s="91"/>
    </row>
    <row r="44" spans="1:14" outlineLevel="1" x14ac:dyDescent="0.25">
      <c r="A44" s="70" t="s">
        <v>1589</v>
      </c>
      <c r="B44" s="163"/>
      <c r="C44" s="74"/>
      <c r="D44" s="74"/>
      <c r="E44" s="89"/>
      <c r="F44" s="98"/>
      <c r="G44" s="91"/>
      <c r="H44" s="2"/>
      <c r="I44" s="74"/>
      <c r="L44" s="89"/>
      <c r="M44" s="93"/>
      <c r="N44" s="91"/>
    </row>
    <row r="45" spans="1:14" outlineLevel="1" x14ac:dyDescent="0.25">
      <c r="A45" s="70" t="s">
        <v>1590</v>
      </c>
      <c r="B45" s="74"/>
      <c r="E45" s="89"/>
      <c r="F45" s="93"/>
      <c r="G45" s="91"/>
      <c r="H45" s="2"/>
      <c r="I45" s="74"/>
      <c r="L45" s="89"/>
      <c r="M45" s="93"/>
      <c r="N45" s="91"/>
    </row>
    <row r="46" spans="1:14" outlineLevel="1" x14ac:dyDescent="0.25">
      <c r="A46" s="70" t="s">
        <v>1591</v>
      </c>
      <c r="B46" s="74"/>
      <c r="E46" s="89"/>
      <c r="F46" s="93"/>
      <c r="G46" s="91"/>
      <c r="H46" s="2"/>
      <c r="I46" s="74"/>
      <c r="L46" s="89"/>
      <c r="M46" s="93"/>
      <c r="N46" s="91"/>
    </row>
    <row r="47" spans="1:14" outlineLevel="1" x14ac:dyDescent="0.25">
      <c r="A47" s="70" t="s">
        <v>1592</v>
      </c>
      <c r="B47" s="74"/>
      <c r="E47" s="89"/>
      <c r="F47" s="93"/>
      <c r="G47" s="91"/>
      <c r="H47" s="2"/>
      <c r="I47" s="74"/>
      <c r="L47" s="89"/>
      <c r="M47" s="93"/>
      <c r="N47" s="91"/>
    </row>
    <row r="48" spans="1:14" ht="15" customHeight="1" x14ac:dyDescent="0.25">
      <c r="A48" s="79"/>
      <c r="B48" s="80" t="s">
        <v>810</v>
      </c>
      <c r="C48" s="79" t="s">
        <v>1557</v>
      </c>
      <c r="D48" s="79"/>
      <c r="E48" s="81"/>
      <c r="F48" s="82"/>
      <c r="G48" s="82"/>
      <c r="H48" s="2"/>
      <c r="I48" s="152"/>
      <c r="J48" s="100"/>
      <c r="K48" s="100"/>
      <c r="L48" s="62"/>
      <c r="M48" s="101"/>
      <c r="N48" s="101"/>
    </row>
    <row r="49" spans="1:14" x14ac:dyDescent="0.25">
      <c r="A49" s="70" t="s">
        <v>1593</v>
      </c>
      <c r="B49" s="143" t="s">
        <v>812</v>
      </c>
      <c r="C49" s="165">
        <f>SUM(C50:C76)</f>
        <v>0</v>
      </c>
      <c r="G49" s="57"/>
      <c r="H49" s="2"/>
      <c r="I49" s="62"/>
      <c r="N49" s="57"/>
    </row>
    <row r="50" spans="1:14" x14ac:dyDescent="0.25">
      <c r="A50" s="70" t="s">
        <v>1594</v>
      </c>
      <c r="B50" s="70" t="s">
        <v>814</v>
      </c>
      <c r="C50" s="146" t="s">
        <v>240</v>
      </c>
      <c r="G50" s="57"/>
      <c r="H50" s="2"/>
      <c r="N50" s="57"/>
    </row>
    <row r="51" spans="1:14" x14ac:dyDescent="0.25">
      <c r="A51" s="70" t="s">
        <v>1595</v>
      </c>
      <c r="B51" s="70" t="s">
        <v>816</v>
      </c>
      <c r="C51" s="146" t="s">
        <v>240</v>
      </c>
      <c r="G51" s="57"/>
      <c r="H51" s="2"/>
      <c r="N51" s="57"/>
    </row>
    <row r="52" spans="1:14" x14ac:dyDescent="0.25">
      <c r="A52" s="70" t="s">
        <v>1596</v>
      </c>
      <c r="B52" s="70" t="s">
        <v>818</v>
      </c>
      <c r="C52" s="146" t="s">
        <v>240</v>
      </c>
      <c r="G52" s="57"/>
      <c r="H52" s="2"/>
      <c r="N52" s="57"/>
    </row>
    <row r="53" spans="1:14" x14ac:dyDescent="0.25">
      <c r="A53" s="70" t="s">
        <v>1597</v>
      </c>
      <c r="B53" s="70" t="s">
        <v>820</v>
      </c>
      <c r="C53" s="146" t="s">
        <v>240</v>
      </c>
      <c r="G53" s="57"/>
      <c r="H53" s="2"/>
      <c r="N53" s="57"/>
    </row>
    <row r="54" spans="1:14" x14ac:dyDescent="0.25">
      <c r="A54" s="70" t="s">
        <v>1598</v>
      </c>
      <c r="B54" s="70" t="s">
        <v>822</v>
      </c>
      <c r="C54" s="146" t="s">
        <v>240</v>
      </c>
      <c r="G54" s="57"/>
      <c r="H54" s="2"/>
      <c r="N54" s="57"/>
    </row>
    <row r="55" spans="1:14" x14ac:dyDescent="0.25">
      <c r="A55" s="70" t="s">
        <v>1599</v>
      </c>
      <c r="B55" s="70" t="s">
        <v>824</v>
      </c>
      <c r="C55" s="146" t="s">
        <v>240</v>
      </c>
      <c r="G55" s="57"/>
      <c r="H55" s="2"/>
      <c r="N55" s="57"/>
    </row>
    <row r="56" spans="1:14" x14ac:dyDescent="0.25">
      <c r="A56" s="70" t="s">
        <v>1600</v>
      </c>
      <c r="B56" s="70" t="s">
        <v>826</v>
      </c>
      <c r="C56" s="146" t="s">
        <v>240</v>
      </c>
      <c r="G56" s="57"/>
      <c r="H56" s="2"/>
      <c r="N56" s="57"/>
    </row>
    <row r="57" spans="1:14" x14ac:dyDescent="0.25">
      <c r="A57" s="70" t="s">
        <v>1601</v>
      </c>
      <c r="B57" s="70" t="s">
        <v>828</v>
      </c>
      <c r="C57" s="146" t="s">
        <v>240</v>
      </c>
      <c r="G57" s="57"/>
      <c r="H57" s="2"/>
      <c r="N57" s="57"/>
    </row>
    <row r="58" spans="1:14" x14ac:dyDescent="0.25">
      <c r="A58" s="70" t="s">
        <v>1602</v>
      </c>
      <c r="B58" s="70" t="s">
        <v>830</v>
      </c>
      <c r="C58" s="146" t="s">
        <v>240</v>
      </c>
      <c r="G58" s="57"/>
      <c r="H58" s="2"/>
      <c r="N58" s="57"/>
    </row>
    <row r="59" spans="1:14" x14ac:dyDescent="0.25">
      <c r="A59" s="70" t="s">
        <v>1603</v>
      </c>
      <c r="B59" s="70" t="s">
        <v>832</v>
      </c>
      <c r="C59" s="146" t="s">
        <v>240</v>
      </c>
      <c r="G59" s="57"/>
      <c r="H59" s="2"/>
      <c r="N59" s="57"/>
    </row>
    <row r="60" spans="1:14" x14ac:dyDescent="0.25">
      <c r="A60" s="70" t="s">
        <v>1604</v>
      </c>
      <c r="B60" s="70" t="s">
        <v>834</v>
      </c>
      <c r="C60" s="146" t="s">
        <v>240</v>
      </c>
      <c r="G60" s="57"/>
      <c r="H60" s="2"/>
      <c r="N60" s="57"/>
    </row>
    <row r="61" spans="1:14" x14ac:dyDescent="0.25">
      <c r="A61" s="70" t="s">
        <v>1605</v>
      </c>
      <c r="B61" s="70" t="s">
        <v>836</v>
      </c>
      <c r="C61" s="146" t="s">
        <v>240</v>
      </c>
      <c r="G61" s="57"/>
      <c r="H61" s="2"/>
      <c r="N61" s="57"/>
    </row>
    <row r="62" spans="1:14" x14ac:dyDescent="0.25">
      <c r="A62" s="70" t="s">
        <v>1606</v>
      </c>
      <c r="B62" s="70" t="s">
        <v>838</v>
      </c>
      <c r="C62" s="146" t="s">
        <v>240</v>
      </c>
      <c r="G62" s="57"/>
      <c r="H62" s="2"/>
      <c r="N62" s="57"/>
    </row>
    <row r="63" spans="1:14" x14ac:dyDescent="0.25">
      <c r="A63" s="70" t="s">
        <v>1607</v>
      </c>
      <c r="B63" s="70" t="s">
        <v>840</v>
      </c>
      <c r="C63" s="146" t="s">
        <v>240</v>
      </c>
      <c r="G63" s="57"/>
      <c r="H63" s="2"/>
      <c r="N63" s="57"/>
    </row>
    <row r="64" spans="1:14" x14ac:dyDescent="0.25">
      <c r="A64" s="70" t="s">
        <v>1608</v>
      </c>
      <c r="B64" s="70" t="s">
        <v>842</v>
      </c>
      <c r="C64" s="146" t="s">
        <v>240</v>
      </c>
      <c r="G64" s="57"/>
      <c r="H64" s="2"/>
      <c r="N64" s="57"/>
    </row>
    <row r="65" spans="1:14" x14ac:dyDescent="0.25">
      <c r="A65" s="70" t="s">
        <v>1609</v>
      </c>
      <c r="B65" s="70" t="s">
        <v>844</v>
      </c>
      <c r="C65" s="146" t="s">
        <v>240</v>
      </c>
      <c r="G65" s="57"/>
      <c r="H65" s="2"/>
      <c r="N65" s="57"/>
    </row>
    <row r="66" spans="1:14" x14ac:dyDescent="0.25">
      <c r="A66" s="70" t="s">
        <v>1610</v>
      </c>
      <c r="B66" s="70" t="s">
        <v>846</v>
      </c>
      <c r="C66" s="146" t="s">
        <v>240</v>
      </c>
      <c r="G66" s="57"/>
      <c r="H66" s="2"/>
      <c r="N66" s="57"/>
    </row>
    <row r="67" spans="1:14" x14ac:dyDescent="0.25">
      <c r="A67" s="70" t="s">
        <v>1611</v>
      </c>
      <c r="B67" s="70" t="s">
        <v>848</v>
      </c>
      <c r="C67" s="146" t="s">
        <v>240</v>
      </c>
      <c r="G67" s="57"/>
      <c r="H67" s="2"/>
      <c r="N67" s="57"/>
    </row>
    <row r="68" spans="1:14" x14ac:dyDescent="0.25">
      <c r="A68" s="70" t="s">
        <v>1612</v>
      </c>
      <c r="B68" s="70" t="s">
        <v>850</v>
      </c>
      <c r="C68" s="146" t="s">
        <v>240</v>
      </c>
      <c r="G68" s="57"/>
      <c r="H68" s="2"/>
      <c r="N68" s="57"/>
    </row>
    <row r="69" spans="1:14" x14ac:dyDescent="0.25">
      <c r="A69" s="70" t="s">
        <v>1613</v>
      </c>
      <c r="B69" s="70" t="s">
        <v>852</v>
      </c>
      <c r="C69" s="146" t="s">
        <v>240</v>
      </c>
      <c r="G69" s="57"/>
      <c r="H69" s="2"/>
      <c r="N69" s="57"/>
    </row>
    <row r="70" spans="1:14" x14ac:dyDescent="0.25">
      <c r="A70" s="70" t="s">
        <v>1614</v>
      </c>
      <c r="B70" s="70" t="s">
        <v>854</v>
      </c>
      <c r="C70" s="146" t="s">
        <v>240</v>
      </c>
      <c r="G70" s="57"/>
      <c r="H70" s="2"/>
      <c r="N70" s="57"/>
    </row>
    <row r="71" spans="1:14" x14ac:dyDescent="0.25">
      <c r="A71" s="70" t="s">
        <v>1615</v>
      </c>
      <c r="B71" s="70" t="s">
        <v>856</v>
      </c>
      <c r="C71" s="146" t="s">
        <v>240</v>
      </c>
      <c r="G71" s="57"/>
      <c r="H71" s="2"/>
      <c r="N71" s="57"/>
    </row>
    <row r="72" spans="1:14" x14ac:dyDescent="0.25">
      <c r="A72" s="70" t="s">
        <v>1616</v>
      </c>
      <c r="B72" s="70" t="s">
        <v>858</v>
      </c>
      <c r="C72" s="146" t="s">
        <v>240</v>
      </c>
      <c r="G72" s="57"/>
      <c r="H72" s="2"/>
      <c r="N72" s="57"/>
    </row>
    <row r="73" spans="1:14" x14ac:dyDescent="0.25">
      <c r="A73" s="70" t="s">
        <v>1617</v>
      </c>
      <c r="B73" s="70" t="s">
        <v>860</v>
      </c>
      <c r="C73" s="146" t="s">
        <v>240</v>
      </c>
      <c r="G73" s="57"/>
      <c r="H73" s="2"/>
      <c r="N73" s="57"/>
    </row>
    <row r="74" spans="1:14" x14ac:dyDescent="0.25">
      <c r="A74" s="70" t="s">
        <v>1618</v>
      </c>
      <c r="B74" s="70" t="s">
        <v>862</v>
      </c>
      <c r="C74" s="146" t="s">
        <v>240</v>
      </c>
      <c r="G74" s="57"/>
      <c r="H74" s="2"/>
      <c r="N74" s="57"/>
    </row>
    <row r="75" spans="1:14" x14ac:dyDescent="0.25">
      <c r="A75" s="70" t="s">
        <v>1619</v>
      </c>
      <c r="B75" s="70" t="s">
        <v>864</v>
      </c>
      <c r="C75" s="146" t="s">
        <v>240</v>
      </c>
      <c r="G75" s="57"/>
      <c r="H75" s="2"/>
      <c r="N75" s="57"/>
    </row>
    <row r="76" spans="1:14" x14ac:dyDescent="0.25">
      <c r="A76" s="70" t="s">
        <v>1620</v>
      </c>
      <c r="B76" s="70" t="s">
        <v>866</v>
      </c>
      <c r="C76" s="146" t="s">
        <v>240</v>
      </c>
      <c r="G76" s="57"/>
      <c r="H76" s="2"/>
      <c r="N76" s="57"/>
    </row>
    <row r="77" spans="1:14" x14ac:dyDescent="0.25">
      <c r="A77" s="70" t="s">
        <v>1621</v>
      </c>
      <c r="B77" s="143" t="s">
        <v>516</v>
      </c>
      <c r="C77" s="165">
        <f>SUM(C78:C80)</f>
        <v>0</v>
      </c>
      <c r="G77" s="57"/>
      <c r="H77" s="2"/>
      <c r="I77" s="62"/>
      <c r="N77" s="57"/>
    </row>
    <row r="78" spans="1:14" x14ac:dyDescent="0.25">
      <c r="A78" s="70" t="s">
        <v>1622</v>
      </c>
      <c r="B78" s="70" t="s">
        <v>869</v>
      </c>
      <c r="C78" s="146" t="s">
        <v>240</v>
      </c>
      <c r="G78" s="57"/>
      <c r="H78" s="2"/>
      <c r="N78" s="57"/>
    </row>
    <row r="79" spans="1:14" x14ac:dyDescent="0.25">
      <c r="A79" s="70" t="s">
        <v>1623</v>
      </c>
      <c r="B79" s="70" t="s">
        <v>871</v>
      </c>
      <c r="C79" s="146" t="s">
        <v>240</v>
      </c>
      <c r="G79" s="57"/>
      <c r="H79" s="2"/>
      <c r="N79" s="57"/>
    </row>
    <row r="80" spans="1:14" x14ac:dyDescent="0.25">
      <c r="A80" s="70" t="s">
        <v>1624</v>
      </c>
      <c r="B80" s="70" t="s">
        <v>163</v>
      </c>
      <c r="C80" s="146" t="s">
        <v>240</v>
      </c>
      <c r="G80" s="57"/>
      <c r="H80" s="2"/>
      <c r="N80" s="57"/>
    </row>
    <row r="81" spans="1:14" x14ac:dyDescent="0.25">
      <c r="A81" s="70" t="s">
        <v>1625</v>
      </c>
      <c r="B81" s="143" t="s">
        <v>314</v>
      </c>
      <c r="C81" s="165">
        <f>SUM(C82:C92)</f>
        <v>0</v>
      </c>
      <c r="G81" s="57"/>
      <c r="H81" s="2"/>
      <c r="I81" s="62"/>
      <c r="N81" s="57"/>
    </row>
    <row r="82" spans="1:14" x14ac:dyDescent="0.25">
      <c r="A82" s="70" t="s">
        <v>1626</v>
      </c>
      <c r="B82" s="83" t="s">
        <v>518</v>
      </c>
      <c r="C82" s="146" t="s">
        <v>240</v>
      </c>
      <c r="G82" s="57"/>
      <c r="H82" s="2"/>
      <c r="I82" s="74"/>
      <c r="N82" s="57"/>
    </row>
    <row r="83" spans="1:14" x14ac:dyDescent="0.25">
      <c r="A83" s="70" t="s">
        <v>1627</v>
      </c>
      <c r="B83" s="70" t="s">
        <v>520</v>
      </c>
      <c r="C83" s="146" t="s">
        <v>240</v>
      </c>
      <c r="G83" s="57"/>
      <c r="H83" s="2"/>
      <c r="I83" s="74"/>
      <c r="N83" s="57"/>
    </row>
    <row r="84" spans="1:14" x14ac:dyDescent="0.25">
      <c r="A84" s="70" t="s">
        <v>1628</v>
      </c>
      <c r="B84" s="83" t="s">
        <v>522</v>
      </c>
      <c r="C84" s="146" t="s">
        <v>240</v>
      </c>
      <c r="G84" s="57"/>
      <c r="H84" s="2"/>
      <c r="I84" s="74"/>
      <c r="N84" s="57"/>
    </row>
    <row r="85" spans="1:14" x14ac:dyDescent="0.25">
      <c r="A85" s="70" t="s">
        <v>1629</v>
      </c>
      <c r="B85" s="83" t="s">
        <v>524</v>
      </c>
      <c r="C85" s="146" t="s">
        <v>240</v>
      </c>
      <c r="G85" s="57"/>
      <c r="H85" s="2"/>
      <c r="I85" s="74"/>
      <c r="N85" s="57"/>
    </row>
    <row r="86" spans="1:14" x14ac:dyDescent="0.25">
      <c r="A86" s="70" t="s">
        <v>1630</v>
      </c>
      <c r="B86" s="83" t="s">
        <v>526</v>
      </c>
      <c r="C86" s="146" t="s">
        <v>240</v>
      </c>
      <c r="G86" s="57"/>
      <c r="H86" s="2"/>
      <c r="I86" s="74"/>
      <c r="N86" s="57"/>
    </row>
    <row r="87" spans="1:14" x14ac:dyDescent="0.25">
      <c r="A87" s="70" t="s">
        <v>1631</v>
      </c>
      <c r="B87" s="83" t="s">
        <v>528</v>
      </c>
      <c r="C87" s="146" t="s">
        <v>240</v>
      </c>
      <c r="G87" s="57"/>
      <c r="H87" s="2"/>
      <c r="I87" s="74"/>
      <c r="N87" s="57"/>
    </row>
    <row r="88" spans="1:14" x14ac:dyDescent="0.25">
      <c r="A88" s="70" t="s">
        <v>1632</v>
      </c>
      <c r="B88" s="83" t="s">
        <v>530</v>
      </c>
      <c r="C88" s="146" t="s">
        <v>240</v>
      </c>
      <c r="G88" s="57"/>
      <c r="H88" s="2"/>
      <c r="I88" s="74"/>
      <c r="N88" s="57"/>
    </row>
    <row r="89" spans="1:14" x14ac:dyDescent="0.25">
      <c r="A89" s="70" t="s">
        <v>1633</v>
      </c>
      <c r="B89" s="83" t="s">
        <v>532</v>
      </c>
      <c r="C89" s="146" t="s">
        <v>240</v>
      </c>
      <c r="G89" s="57"/>
      <c r="H89" s="2"/>
      <c r="I89" s="74"/>
      <c r="N89" s="57"/>
    </row>
    <row r="90" spans="1:14" x14ac:dyDescent="0.25">
      <c r="A90" s="70" t="s">
        <v>1634</v>
      </c>
      <c r="B90" s="83" t="s">
        <v>534</v>
      </c>
      <c r="C90" s="146" t="s">
        <v>240</v>
      </c>
      <c r="G90" s="57"/>
      <c r="H90" s="2"/>
      <c r="I90" s="74"/>
      <c r="N90" s="57"/>
    </row>
    <row r="91" spans="1:14" x14ac:dyDescent="0.25">
      <c r="A91" s="70" t="s">
        <v>1635</v>
      </c>
      <c r="B91" s="83" t="s">
        <v>536</v>
      </c>
      <c r="C91" s="146" t="s">
        <v>240</v>
      </c>
      <c r="G91" s="57"/>
      <c r="H91" s="2"/>
      <c r="I91" s="74"/>
      <c r="N91" s="57"/>
    </row>
    <row r="92" spans="1:14" x14ac:dyDescent="0.25">
      <c r="A92" s="70" t="s">
        <v>1636</v>
      </c>
      <c r="B92" s="83" t="s">
        <v>314</v>
      </c>
      <c r="C92" s="146" t="s">
        <v>240</v>
      </c>
      <c r="G92" s="57"/>
      <c r="H92" s="2"/>
      <c r="I92" s="74"/>
      <c r="N92" s="57"/>
    </row>
    <row r="93" spans="1:14" outlineLevel="1" x14ac:dyDescent="0.25">
      <c r="A93" s="70" t="s">
        <v>1637</v>
      </c>
      <c r="B93" s="193" t="s">
        <v>318</v>
      </c>
      <c r="C93" s="146"/>
      <c r="G93" s="57"/>
      <c r="H93" s="2"/>
      <c r="I93" s="74"/>
      <c r="N93" s="57"/>
    </row>
    <row r="94" spans="1:14" outlineLevel="1" x14ac:dyDescent="0.25">
      <c r="A94" s="70" t="s">
        <v>1638</v>
      </c>
      <c r="B94" s="193" t="s">
        <v>318</v>
      </c>
      <c r="C94" s="146"/>
      <c r="G94" s="57"/>
      <c r="H94" s="2"/>
      <c r="I94" s="74"/>
      <c r="N94" s="57"/>
    </row>
    <row r="95" spans="1:14" outlineLevel="1" x14ac:dyDescent="0.25">
      <c r="A95" s="70" t="s">
        <v>1639</v>
      </c>
      <c r="B95" s="193" t="s">
        <v>318</v>
      </c>
      <c r="C95" s="146"/>
      <c r="G95" s="57"/>
      <c r="H95" s="2"/>
      <c r="I95" s="74"/>
      <c r="N95" s="57"/>
    </row>
    <row r="96" spans="1:14" outlineLevel="1" x14ac:dyDescent="0.25">
      <c r="A96" s="70" t="s">
        <v>1640</v>
      </c>
      <c r="B96" s="193" t="s">
        <v>318</v>
      </c>
      <c r="C96" s="146"/>
      <c r="G96" s="57"/>
      <c r="H96" s="2"/>
      <c r="I96" s="74"/>
      <c r="N96" s="57"/>
    </row>
    <row r="97" spans="1:14" outlineLevel="1" x14ac:dyDescent="0.25">
      <c r="A97" s="70" t="s">
        <v>1641</v>
      </c>
      <c r="B97" s="193" t="s">
        <v>318</v>
      </c>
      <c r="C97" s="146"/>
      <c r="G97" s="57"/>
      <c r="H97" s="2"/>
      <c r="I97" s="74"/>
      <c r="N97" s="57"/>
    </row>
    <row r="98" spans="1:14" outlineLevel="1" x14ac:dyDescent="0.25">
      <c r="A98" s="70" t="s">
        <v>1642</v>
      </c>
      <c r="B98" s="193" t="s">
        <v>318</v>
      </c>
      <c r="C98" s="146"/>
      <c r="G98" s="57"/>
      <c r="H98" s="2"/>
      <c r="I98" s="74"/>
      <c r="N98" s="57"/>
    </row>
    <row r="99" spans="1:14" outlineLevel="1" x14ac:dyDescent="0.25">
      <c r="A99" s="70" t="s">
        <v>1643</v>
      </c>
      <c r="B99" s="193" t="s">
        <v>318</v>
      </c>
      <c r="C99" s="146"/>
      <c r="G99" s="57"/>
      <c r="H99" s="2"/>
      <c r="I99" s="74"/>
      <c r="N99" s="57"/>
    </row>
    <row r="100" spans="1:14" outlineLevel="1" x14ac:dyDescent="0.25">
      <c r="A100" s="70" t="s">
        <v>1644</v>
      </c>
      <c r="B100" s="193" t="s">
        <v>318</v>
      </c>
      <c r="C100" s="146"/>
      <c r="G100" s="57"/>
      <c r="H100" s="2"/>
      <c r="I100" s="74"/>
      <c r="N100" s="57"/>
    </row>
    <row r="101" spans="1:14" outlineLevel="1" x14ac:dyDescent="0.25">
      <c r="A101" s="70" t="s">
        <v>1645</v>
      </c>
      <c r="B101" s="193" t="s">
        <v>318</v>
      </c>
      <c r="C101" s="146"/>
      <c r="G101" s="57"/>
      <c r="H101" s="2"/>
      <c r="I101" s="74"/>
      <c r="N101" s="57"/>
    </row>
    <row r="102" spans="1:14" outlineLevel="1" x14ac:dyDescent="0.25">
      <c r="A102" s="70" t="s">
        <v>1646</v>
      </c>
      <c r="B102" s="193" t="s">
        <v>318</v>
      </c>
      <c r="C102" s="146"/>
      <c r="G102" s="57"/>
      <c r="H102" s="2"/>
      <c r="I102" s="74"/>
      <c r="N102" s="57"/>
    </row>
    <row r="103" spans="1:14" ht="15" customHeight="1" x14ac:dyDescent="0.25">
      <c r="A103" s="79"/>
      <c r="B103" s="166" t="s">
        <v>1647</v>
      </c>
      <c r="C103" s="167" t="s">
        <v>1557</v>
      </c>
      <c r="D103" s="79"/>
      <c r="E103" s="81"/>
      <c r="F103" s="79"/>
      <c r="G103" s="82"/>
      <c r="H103" s="2"/>
      <c r="I103" s="152"/>
      <c r="J103" s="100"/>
      <c r="K103" s="100"/>
      <c r="L103" s="62"/>
      <c r="M103" s="100"/>
      <c r="N103" s="101"/>
    </row>
    <row r="104" spans="1:14" x14ac:dyDescent="0.25">
      <c r="A104" s="70" t="s">
        <v>1648</v>
      </c>
      <c r="B104" s="179" t="s">
        <v>899</v>
      </c>
      <c r="C104" s="146" t="s">
        <v>240</v>
      </c>
      <c r="G104" s="57"/>
      <c r="H104" s="2"/>
      <c r="I104" s="74"/>
      <c r="N104" s="57"/>
    </row>
    <row r="105" spans="1:14" x14ac:dyDescent="0.25">
      <c r="A105" s="70" t="s">
        <v>1649</v>
      </c>
      <c r="B105" s="179" t="s">
        <v>901</v>
      </c>
      <c r="C105" s="146" t="s">
        <v>240</v>
      </c>
      <c r="G105" s="57"/>
      <c r="H105" s="2"/>
      <c r="I105" s="74"/>
      <c r="N105" s="57"/>
    </row>
    <row r="106" spans="1:14" x14ac:dyDescent="0.25">
      <c r="A106" s="70" t="s">
        <v>1650</v>
      </c>
      <c r="B106" s="179" t="s">
        <v>903</v>
      </c>
      <c r="C106" s="146" t="s">
        <v>240</v>
      </c>
      <c r="G106" s="57"/>
      <c r="H106" s="2"/>
      <c r="I106" s="74"/>
      <c r="N106" s="57"/>
    </row>
    <row r="107" spans="1:14" x14ac:dyDescent="0.25">
      <c r="A107" s="70" t="s">
        <v>1651</v>
      </c>
      <c r="B107" s="179" t="s">
        <v>905</v>
      </c>
      <c r="C107" s="146" t="s">
        <v>240</v>
      </c>
      <c r="G107" s="57"/>
      <c r="H107" s="2"/>
      <c r="I107" s="74"/>
      <c r="N107" s="57"/>
    </row>
    <row r="108" spans="1:14" x14ac:dyDescent="0.25">
      <c r="A108" s="70" t="s">
        <v>1652</v>
      </c>
      <c r="B108" s="179" t="s">
        <v>907</v>
      </c>
      <c r="C108" s="146" t="s">
        <v>240</v>
      </c>
      <c r="G108" s="57"/>
      <c r="H108" s="2"/>
      <c r="I108" s="74"/>
      <c r="N108" s="57"/>
    </row>
    <row r="109" spans="1:14" x14ac:dyDescent="0.25">
      <c r="A109" s="70" t="s">
        <v>1653</v>
      </c>
      <c r="B109" s="179" t="s">
        <v>909</v>
      </c>
      <c r="C109" s="146" t="s">
        <v>240</v>
      </c>
      <c r="G109" s="57"/>
      <c r="H109" s="2"/>
      <c r="I109" s="74"/>
      <c r="N109" s="57"/>
    </row>
    <row r="110" spans="1:14" x14ac:dyDescent="0.25">
      <c r="A110" s="70" t="s">
        <v>1654</v>
      </c>
      <c r="B110" s="179" t="s">
        <v>911</v>
      </c>
      <c r="C110" s="146" t="s">
        <v>240</v>
      </c>
      <c r="G110" s="57"/>
      <c r="H110" s="2"/>
      <c r="I110" s="74"/>
      <c r="N110" s="57"/>
    </row>
    <row r="111" spans="1:14" x14ac:dyDescent="0.25">
      <c r="A111" s="70" t="s">
        <v>1655</v>
      </c>
      <c r="B111" s="179" t="s">
        <v>913</v>
      </c>
      <c r="C111" s="146" t="s">
        <v>240</v>
      </c>
      <c r="G111" s="57"/>
      <c r="H111" s="2"/>
      <c r="I111" s="74"/>
      <c r="N111" s="57"/>
    </row>
    <row r="112" spans="1:14" x14ac:dyDescent="0.25">
      <c r="A112" s="70" t="s">
        <v>1656</v>
      </c>
      <c r="B112" s="179" t="s">
        <v>915</v>
      </c>
      <c r="C112" s="146" t="s">
        <v>240</v>
      </c>
      <c r="G112" s="57"/>
      <c r="H112" s="2"/>
      <c r="I112" s="74"/>
      <c r="N112" s="57"/>
    </row>
    <row r="113" spans="1:14" x14ac:dyDescent="0.25">
      <c r="A113" s="70" t="s">
        <v>1657</v>
      </c>
      <c r="B113" s="179" t="s">
        <v>917</v>
      </c>
      <c r="C113" s="146" t="s">
        <v>240</v>
      </c>
      <c r="G113" s="57"/>
      <c r="H113" s="2"/>
      <c r="I113" s="74"/>
      <c r="N113" s="57"/>
    </row>
    <row r="114" spans="1:14" x14ac:dyDescent="0.25">
      <c r="A114" s="70" t="s">
        <v>1658</v>
      </c>
      <c r="B114" s="179" t="s">
        <v>919</v>
      </c>
      <c r="C114" s="146" t="s">
        <v>240</v>
      </c>
      <c r="G114" s="57"/>
      <c r="H114" s="2"/>
      <c r="I114" s="74"/>
      <c r="N114" s="57"/>
    </row>
    <row r="115" spans="1:14" x14ac:dyDescent="0.25">
      <c r="A115" s="70" t="s">
        <v>1659</v>
      </c>
      <c r="B115" s="179" t="s">
        <v>921</v>
      </c>
      <c r="C115" s="146" t="s">
        <v>240</v>
      </c>
      <c r="G115" s="57"/>
      <c r="H115" s="2"/>
      <c r="I115" s="74"/>
      <c r="N115" s="57"/>
    </row>
    <row r="116" spans="1:14" x14ac:dyDescent="0.25">
      <c r="A116" s="70" t="s">
        <v>1660</v>
      </c>
      <c r="B116" s="179" t="s">
        <v>923</v>
      </c>
      <c r="C116" s="146" t="s">
        <v>240</v>
      </c>
      <c r="G116" s="57"/>
      <c r="H116" s="2"/>
      <c r="I116" s="74"/>
      <c r="N116" s="57"/>
    </row>
    <row r="117" spans="1:14" x14ac:dyDescent="0.25">
      <c r="A117" s="70" t="s">
        <v>1661</v>
      </c>
      <c r="B117" s="179" t="s">
        <v>925</v>
      </c>
      <c r="C117" s="146" t="s">
        <v>240</v>
      </c>
      <c r="G117" s="57"/>
      <c r="H117" s="2"/>
      <c r="I117" s="74"/>
      <c r="N117" s="57"/>
    </row>
    <row r="118" spans="1:14" x14ac:dyDescent="0.25">
      <c r="A118" s="70" t="s">
        <v>1662</v>
      </c>
      <c r="B118" s="179" t="s">
        <v>927</v>
      </c>
      <c r="C118" s="146" t="s">
        <v>240</v>
      </c>
      <c r="G118" s="57"/>
      <c r="H118" s="2"/>
      <c r="I118" s="74"/>
      <c r="N118" s="57"/>
    </row>
    <row r="119" spans="1:14" x14ac:dyDescent="0.25">
      <c r="A119" s="70" t="s">
        <v>1663</v>
      </c>
      <c r="B119" s="179" t="s">
        <v>929</v>
      </c>
      <c r="C119" s="146" t="s">
        <v>240</v>
      </c>
      <c r="G119" s="57"/>
      <c r="H119" s="2"/>
      <c r="I119" s="74"/>
      <c r="N119" s="57"/>
    </row>
    <row r="120" spans="1:14" x14ac:dyDescent="0.25">
      <c r="A120" s="70" t="s">
        <v>1664</v>
      </c>
      <c r="B120" s="179" t="s">
        <v>931</v>
      </c>
      <c r="C120" s="146" t="s">
        <v>240</v>
      </c>
      <c r="G120" s="57"/>
      <c r="H120" s="2"/>
      <c r="I120" s="74"/>
      <c r="N120" s="57"/>
    </row>
    <row r="121" spans="1:14" x14ac:dyDescent="0.25">
      <c r="A121" s="70" t="s">
        <v>1665</v>
      </c>
      <c r="B121" s="179" t="s">
        <v>931</v>
      </c>
      <c r="C121" s="146" t="s">
        <v>240</v>
      </c>
      <c r="G121" s="57"/>
      <c r="H121" s="2"/>
      <c r="I121" s="74"/>
      <c r="N121" s="57"/>
    </row>
    <row r="122" spans="1:14" x14ac:dyDescent="0.25">
      <c r="A122" s="70" t="s">
        <v>1666</v>
      </c>
      <c r="B122" s="179" t="s">
        <v>931</v>
      </c>
      <c r="C122" s="146" t="s">
        <v>240</v>
      </c>
      <c r="G122" s="57"/>
      <c r="H122" s="2"/>
      <c r="I122" s="74"/>
      <c r="N122" s="57"/>
    </row>
    <row r="123" spans="1:14" x14ac:dyDescent="0.25">
      <c r="A123" s="70" t="s">
        <v>1667</v>
      </c>
      <c r="B123" s="179" t="s">
        <v>931</v>
      </c>
      <c r="C123" s="146" t="s">
        <v>240</v>
      </c>
      <c r="G123" s="57"/>
      <c r="H123" s="2"/>
      <c r="I123" s="74"/>
      <c r="N123" s="57"/>
    </row>
    <row r="124" spans="1:14" x14ac:dyDescent="0.25">
      <c r="A124" s="70" t="s">
        <v>1668</v>
      </c>
      <c r="B124" s="179" t="s">
        <v>931</v>
      </c>
      <c r="C124" s="146" t="s">
        <v>240</v>
      </c>
      <c r="G124" s="57"/>
      <c r="H124" s="2"/>
      <c r="I124" s="74"/>
      <c r="N124" s="57"/>
    </row>
    <row r="125" spans="1:14" x14ac:dyDescent="0.25">
      <c r="A125" s="70" t="s">
        <v>1669</v>
      </c>
      <c r="B125" s="179" t="s">
        <v>931</v>
      </c>
      <c r="C125" s="146" t="s">
        <v>240</v>
      </c>
      <c r="G125" s="57"/>
      <c r="H125" s="2"/>
      <c r="I125" s="74"/>
      <c r="N125" s="57"/>
    </row>
    <row r="126" spans="1:14" x14ac:dyDescent="0.25">
      <c r="A126" s="70" t="s">
        <v>1670</v>
      </c>
      <c r="B126" s="179" t="s">
        <v>931</v>
      </c>
      <c r="C126" s="146" t="s">
        <v>240</v>
      </c>
      <c r="G126" s="57"/>
      <c r="H126" s="2"/>
      <c r="I126" s="74"/>
      <c r="N126" s="57"/>
    </row>
    <row r="127" spans="1:14" x14ac:dyDescent="0.25">
      <c r="A127" s="70" t="s">
        <v>1671</v>
      </c>
      <c r="B127" s="179" t="s">
        <v>931</v>
      </c>
      <c r="C127" s="146" t="s">
        <v>240</v>
      </c>
      <c r="G127" s="57"/>
      <c r="H127" s="2"/>
      <c r="I127" s="74"/>
      <c r="N127" s="57"/>
    </row>
    <row r="128" spans="1:14" x14ac:dyDescent="0.25">
      <c r="A128" s="70" t="s">
        <v>1672</v>
      </c>
      <c r="B128" s="179" t="s">
        <v>931</v>
      </c>
      <c r="C128" s="76" t="s">
        <v>240</v>
      </c>
      <c r="G128" s="57"/>
      <c r="H128" s="2"/>
      <c r="I128" s="74"/>
      <c r="N128" s="57"/>
    </row>
    <row r="129" spans="1:14" x14ac:dyDescent="0.25">
      <c r="A129" s="79"/>
      <c r="B129" s="80" t="s">
        <v>964</v>
      </c>
      <c r="C129" s="79" t="s">
        <v>1557</v>
      </c>
      <c r="D129" s="79"/>
      <c r="E129" s="79"/>
      <c r="F129" s="82"/>
      <c r="G129" s="82"/>
      <c r="H129" s="2"/>
      <c r="I129" s="152"/>
      <c r="J129" s="100"/>
      <c r="K129" s="100"/>
      <c r="L129" s="100"/>
      <c r="M129" s="101"/>
      <c r="N129" s="101"/>
    </row>
    <row r="130" spans="1:14" x14ac:dyDescent="0.25">
      <c r="A130" s="70" t="s">
        <v>1673</v>
      </c>
      <c r="B130" s="70" t="s">
        <v>966</v>
      </c>
      <c r="C130" s="146" t="s">
        <v>240</v>
      </c>
      <c r="D130" s="2"/>
      <c r="E130" s="2"/>
      <c r="F130" s="2"/>
      <c r="G130" s="2"/>
      <c r="H130" s="2"/>
      <c r="K130" s="2"/>
      <c r="L130" s="2"/>
      <c r="M130" s="2"/>
      <c r="N130" s="2"/>
    </row>
    <row r="131" spans="1:14" x14ac:dyDescent="0.25">
      <c r="A131" s="70" t="s">
        <v>1674</v>
      </c>
      <c r="B131" s="70" t="s">
        <v>968</v>
      </c>
      <c r="C131" s="146" t="s">
        <v>240</v>
      </c>
      <c r="D131" s="2"/>
      <c r="E131" s="2"/>
      <c r="F131" s="2"/>
      <c r="G131" s="2"/>
      <c r="H131" s="2"/>
      <c r="K131" s="2"/>
      <c r="L131" s="2"/>
      <c r="M131" s="2"/>
      <c r="N131" s="2"/>
    </row>
    <row r="132" spans="1:14" x14ac:dyDescent="0.25">
      <c r="A132" s="70" t="s">
        <v>1675</v>
      </c>
      <c r="B132" s="70" t="s">
        <v>314</v>
      </c>
      <c r="C132" s="146" t="s">
        <v>240</v>
      </c>
      <c r="D132" s="2"/>
      <c r="E132" s="2"/>
      <c r="F132" s="2"/>
      <c r="G132" s="2"/>
      <c r="H132" s="2"/>
      <c r="K132" s="2"/>
      <c r="L132" s="2"/>
      <c r="M132" s="2"/>
      <c r="N132" s="2"/>
    </row>
    <row r="133" spans="1:14" outlineLevel="1" x14ac:dyDescent="0.25">
      <c r="A133" s="70" t="s">
        <v>1676</v>
      </c>
      <c r="C133" s="87"/>
      <c r="D133" s="2"/>
      <c r="E133" s="2"/>
      <c r="F133" s="2"/>
      <c r="G133" s="2"/>
      <c r="H133" s="2"/>
      <c r="K133" s="2"/>
      <c r="L133" s="2"/>
      <c r="M133" s="2"/>
      <c r="N133" s="2"/>
    </row>
    <row r="134" spans="1:14" outlineLevel="1" x14ac:dyDescent="0.25">
      <c r="A134" s="70" t="s">
        <v>1677</v>
      </c>
      <c r="C134" s="87"/>
      <c r="D134" s="2"/>
      <c r="E134" s="2"/>
      <c r="F134" s="2"/>
      <c r="G134" s="2"/>
      <c r="H134" s="2"/>
      <c r="K134" s="2"/>
      <c r="L134" s="2"/>
      <c r="M134" s="2"/>
      <c r="N134" s="2"/>
    </row>
    <row r="135" spans="1:14" outlineLevel="1" x14ac:dyDescent="0.25">
      <c r="A135" s="70" t="s">
        <v>1678</v>
      </c>
      <c r="C135" s="87"/>
      <c r="D135" s="2"/>
      <c r="E135" s="2"/>
      <c r="F135" s="2"/>
      <c r="G135" s="2"/>
      <c r="H135" s="2"/>
      <c r="K135" s="2"/>
      <c r="L135" s="2"/>
      <c r="M135" s="2"/>
      <c r="N135" s="2"/>
    </row>
    <row r="136" spans="1:14" outlineLevel="1" x14ac:dyDescent="0.25">
      <c r="A136" s="70" t="s">
        <v>1679</v>
      </c>
      <c r="C136" s="87"/>
      <c r="D136" s="2"/>
      <c r="E136" s="2"/>
      <c r="F136" s="2"/>
      <c r="G136" s="2"/>
      <c r="H136" s="2"/>
      <c r="K136" s="2"/>
      <c r="L136" s="2"/>
      <c r="M136" s="2"/>
      <c r="N136" s="2"/>
    </row>
    <row r="137" spans="1:14" x14ac:dyDescent="0.25">
      <c r="A137" s="79"/>
      <c r="B137" s="80" t="s">
        <v>976</v>
      </c>
      <c r="C137" s="79" t="s">
        <v>1557</v>
      </c>
      <c r="D137" s="79"/>
      <c r="E137" s="79"/>
      <c r="F137" s="82"/>
      <c r="G137" s="82"/>
      <c r="H137" s="2"/>
      <c r="I137" s="152"/>
      <c r="J137" s="100"/>
      <c r="K137" s="100"/>
      <c r="L137" s="100"/>
      <c r="M137" s="101"/>
      <c r="N137" s="101"/>
    </row>
    <row r="138" spans="1:14" x14ac:dyDescent="0.25">
      <c r="A138" s="70" t="s">
        <v>1680</v>
      </c>
      <c r="B138" s="70" t="s">
        <v>978</v>
      </c>
      <c r="C138" s="146" t="s">
        <v>240</v>
      </c>
      <c r="D138" s="164"/>
      <c r="E138" s="164"/>
      <c r="F138" s="89"/>
      <c r="G138" s="91"/>
      <c r="H138" s="2"/>
      <c r="K138" s="164"/>
      <c r="L138" s="164"/>
      <c r="M138" s="89"/>
      <c r="N138" s="91"/>
    </row>
    <row r="139" spans="1:14" x14ac:dyDescent="0.25">
      <c r="A139" s="70" t="s">
        <v>1681</v>
      </c>
      <c r="B139" s="70" t="s">
        <v>980</v>
      </c>
      <c r="C139" s="146" t="s">
        <v>240</v>
      </c>
      <c r="D139" s="164"/>
      <c r="E139" s="164"/>
      <c r="F139" s="89"/>
      <c r="G139" s="91"/>
      <c r="H139" s="2"/>
      <c r="K139" s="164"/>
      <c r="L139" s="164"/>
      <c r="M139" s="89"/>
      <c r="N139" s="91"/>
    </row>
    <row r="140" spans="1:14" x14ac:dyDescent="0.25">
      <c r="A140" s="70" t="s">
        <v>1682</v>
      </c>
      <c r="B140" s="70" t="s">
        <v>314</v>
      </c>
      <c r="C140" s="146" t="s">
        <v>240</v>
      </c>
      <c r="D140" s="164"/>
      <c r="E140" s="164"/>
      <c r="F140" s="89"/>
      <c r="G140" s="91"/>
      <c r="H140" s="2"/>
      <c r="K140" s="164"/>
      <c r="L140" s="164"/>
      <c r="M140" s="89"/>
      <c r="N140" s="91"/>
    </row>
    <row r="141" spans="1:14" outlineLevel="1" x14ac:dyDescent="0.25">
      <c r="A141" s="70" t="s">
        <v>1683</v>
      </c>
      <c r="C141" s="87"/>
      <c r="D141" s="164"/>
      <c r="E141" s="164"/>
      <c r="F141" s="89"/>
      <c r="G141" s="91"/>
      <c r="H141" s="2"/>
      <c r="K141" s="164"/>
      <c r="L141" s="164"/>
      <c r="M141" s="89"/>
      <c r="N141" s="91"/>
    </row>
    <row r="142" spans="1:14" outlineLevel="1" x14ac:dyDescent="0.25">
      <c r="A142" s="70" t="s">
        <v>1684</v>
      </c>
      <c r="C142" s="87"/>
      <c r="D142" s="164"/>
      <c r="E142" s="164"/>
      <c r="F142" s="89"/>
      <c r="G142" s="91"/>
      <c r="H142" s="2"/>
      <c r="K142" s="164"/>
      <c r="L142" s="164"/>
      <c r="M142" s="89"/>
      <c r="N142" s="91"/>
    </row>
    <row r="143" spans="1:14" outlineLevel="1" x14ac:dyDescent="0.25">
      <c r="A143" s="70" t="s">
        <v>1685</v>
      </c>
      <c r="C143" s="87"/>
      <c r="D143" s="164"/>
      <c r="E143" s="164"/>
      <c r="F143" s="89"/>
      <c r="G143" s="91"/>
      <c r="H143" s="2"/>
      <c r="K143" s="164"/>
      <c r="L143" s="164"/>
      <c r="M143" s="89"/>
      <c r="N143" s="91"/>
    </row>
    <row r="144" spans="1:14" outlineLevel="1" x14ac:dyDescent="0.25">
      <c r="A144" s="70" t="s">
        <v>1686</v>
      </c>
      <c r="C144" s="87"/>
      <c r="D144" s="164"/>
      <c r="E144" s="164"/>
      <c r="F144" s="89"/>
      <c r="G144" s="91"/>
      <c r="H144" s="2"/>
      <c r="K144" s="164"/>
      <c r="L144" s="164"/>
      <c r="M144" s="89"/>
      <c r="N144" s="91"/>
    </row>
    <row r="145" spans="1:14" outlineLevel="1" x14ac:dyDescent="0.25">
      <c r="A145" s="70" t="s">
        <v>1687</v>
      </c>
      <c r="C145" s="87"/>
      <c r="D145" s="164"/>
      <c r="E145" s="164"/>
      <c r="F145" s="89"/>
      <c r="G145" s="91"/>
      <c r="H145" s="2"/>
      <c r="K145" s="164"/>
      <c r="L145" s="164"/>
      <c r="M145" s="89"/>
      <c r="N145" s="91"/>
    </row>
    <row r="146" spans="1:14" outlineLevel="1" x14ac:dyDescent="0.25">
      <c r="A146" s="70" t="s">
        <v>1688</v>
      </c>
      <c r="C146" s="87"/>
      <c r="D146" s="164"/>
      <c r="E146" s="164"/>
      <c r="F146" s="89"/>
      <c r="G146" s="91"/>
      <c r="H146" s="2"/>
      <c r="K146" s="164"/>
      <c r="L146" s="164"/>
      <c r="M146" s="89"/>
      <c r="N146" s="91"/>
    </row>
    <row r="147" spans="1:14" x14ac:dyDescent="0.25">
      <c r="A147" s="79"/>
      <c r="B147" s="80" t="s">
        <v>1689</v>
      </c>
      <c r="C147" s="79" t="s">
        <v>276</v>
      </c>
      <c r="D147" s="79"/>
      <c r="E147" s="79"/>
      <c r="F147" s="79" t="s">
        <v>1557</v>
      </c>
      <c r="G147" s="82"/>
      <c r="H147" s="2"/>
      <c r="I147" s="152"/>
      <c r="J147" s="100"/>
      <c r="K147" s="100"/>
      <c r="L147" s="100"/>
      <c r="M147" s="100"/>
      <c r="N147" s="101"/>
    </row>
    <row r="148" spans="1:14" x14ac:dyDescent="0.25">
      <c r="A148" s="70" t="s">
        <v>1690</v>
      </c>
      <c r="B148" s="83" t="s">
        <v>1691</v>
      </c>
      <c r="C148" s="158" t="s">
        <v>240</v>
      </c>
      <c r="D148" s="164"/>
      <c r="E148" s="164"/>
      <c r="F148" s="92" t="str">
        <f>IF($C$152=0,"",IF(C148="[for completion]","",C148/$C$152))</f>
        <v/>
      </c>
      <c r="G148" s="91"/>
      <c r="H148" s="2"/>
      <c r="I148" s="74"/>
      <c r="K148" s="164"/>
      <c r="L148" s="164"/>
      <c r="M148" s="93"/>
      <c r="N148" s="91"/>
    </row>
    <row r="149" spans="1:14" x14ac:dyDescent="0.25">
      <c r="A149" s="70" t="s">
        <v>1692</v>
      </c>
      <c r="B149" s="83" t="s">
        <v>1693</v>
      </c>
      <c r="C149" s="158" t="s">
        <v>240</v>
      </c>
      <c r="D149" s="164"/>
      <c r="E149" s="164"/>
      <c r="F149" s="92" t="str">
        <f>IF($C$152=0,"",IF(C149="[for completion]","",C149/$C$152))</f>
        <v/>
      </c>
      <c r="G149" s="91"/>
      <c r="H149" s="2"/>
      <c r="I149" s="74"/>
      <c r="K149" s="164"/>
      <c r="L149" s="164"/>
      <c r="M149" s="93"/>
      <c r="N149" s="91"/>
    </row>
    <row r="150" spans="1:14" x14ac:dyDescent="0.25">
      <c r="A150" s="70" t="s">
        <v>1694</v>
      </c>
      <c r="B150" s="83" t="s">
        <v>1695</v>
      </c>
      <c r="C150" s="158" t="s">
        <v>240</v>
      </c>
      <c r="D150" s="164"/>
      <c r="E150" s="164"/>
      <c r="F150" s="92" t="str">
        <f>IF($C$152=0,"",IF(C150="[for completion]","",C150/$C$152))</f>
        <v/>
      </c>
      <c r="G150" s="91"/>
      <c r="H150" s="2"/>
      <c r="I150" s="74"/>
      <c r="K150" s="164"/>
      <c r="L150" s="164"/>
      <c r="M150" s="93"/>
      <c r="N150" s="91"/>
    </row>
    <row r="151" spans="1:14" ht="15" customHeight="1" x14ac:dyDescent="0.25">
      <c r="A151" s="70" t="s">
        <v>1696</v>
      </c>
      <c r="B151" s="83" t="s">
        <v>1697</v>
      </c>
      <c r="C151" s="158" t="s">
        <v>240</v>
      </c>
      <c r="D151" s="164"/>
      <c r="E151" s="164"/>
      <c r="F151" s="92" t="str">
        <f>IF($C$152=0,"",IF(C151="[for completion]","",C151/$C$152))</f>
        <v/>
      </c>
      <c r="G151" s="91"/>
      <c r="H151" s="2"/>
      <c r="I151" s="74"/>
      <c r="K151" s="164"/>
      <c r="L151" s="164"/>
      <c r="M151" s="93"/>
      <c r="N151" s="91"/>
    </row>
    <row r="152" spans="1:14" ht="15" customHeight="1" x14ac:dyDescent="0.25">
      <c r="A152" s="70" t="s">
        <v>1698</v>
      </c>
      <c r="B152" s="94" t="s">
        <v>316</v>
      </c>
      <c r="C152" s="95">
        <f>SUM(C148:C151)</f>
        <v>0</v>
      </c>
      <c r="D152" s="164"/>
      <c r="E152" s="164"/>
      <c r="F152" s="88">
        <f>SUM(F148:F151)</f>
        <v>0</v>
      </c>
      <c r="G152" s="91"/>
      <c r="H152" s="2"/>
      <c r="I152" s="74"/>
      <c r="K152" s="164"/>
      <c r="L152" s="164"/>
      <c r="M152" s="93"/>
      <c r="N152" s="91"/>
    </row>
    <row r="153" spans="1:14" ht="15" customHeight="1" outlineLevel="1" x14ac:dyDescent="0.25">
      <c r="A153" s="70" t="s">
        <v>1699</v>
      </c>
      <c r="B153" s="136" t="s">
        <v>1700</v>
      </c>
      <c r="C153" s="76"/>
      <c r="D153" s="164"/>
      <c r="E153" s="164"/>
      <c r="F153" s="137" t="str">
        <f>IF($C$152=0,"",IF(C153="[for completion]","",C153/$C$152))</f>
        <v/>
      </c>
      <c r="G153" s="91"/>
      <c r="H153" s="2"/>
      <c r="I153" s="74"/>
      <c r="K153" s="164"/>
      <c r="L153" s="164"/>
      <c r="M153" s="93"/>
      <c r="N153" s="91"/>
    </row>
    <row r="154" spans="1:14" ht="15" customHeight="1" outlineLevel="1" x14ac:dyDescent="0.25">
      <c r="A154" s="70" t="s">
        <v>1701</v>
      </c>
      <c r="B154" s="136" t="s">
        <v>1702</v>
      </c>
      <c r="C154" s="76"/>
      <c r="D154" s="164"/>
      <c r="E154" s="164"/>
      <c r="F154" s="137" t="str">
        <f t="shared" ref="F154:F159" si="2">IF($C$152=0,"",IF(C154="[for completion]","",C154/$C$152))</f>
        <v/>
      </c>
      <c r="G154" s="91"/>
      <c r="H154" s="2"/>
      <c r="I154" s="74"/>
      <c r="K154" s="164"/>
      <c r="L154" s="164"/>
      <c r="M154" s="93"/>
      <c r="N154" s="91"/>
    </row>
    <row r="155" spans="1:14" ht="15" customHeight="1" outlineLevel="1" x14ac:dyDescent="0.25">
      <c r="A155" s="70" t="s">
        <v>1703</v>
      </c>
      <c r="B155" s="136" t="s">
        <v>1704</v>
      </c>
      <c r="C155" s="76"/>
      <c r="D155" s="164"/>
      <c r="E155" s="164"/>
      <c r="F155" s="137" t="str">
        <f t="shared" si="2"/>
        <v/>
      </c>
      <c r="G155" s="91"/>
      <c r="H155" s="2"/>
      <c r="I155" s="74"/>
      <c r="K155" s="164"/>
      <c r="L155" s="164"/>
      <c r="M155" s="93"/>
      <c r="N155" s="91"/>
    </row>
    <row r="156" spans="1:14" ht="15" customHeight="1" outlineLevel="1" x14ac:dyDescent="0.25">
      <c r="A156" s="70" t="s">
        <v>1705</v>
      </c>
      <c r="B156" s="136" t="s">
        <v>1706</v>
      </c>
      <c r="C156" s="76"/>
      <c r="D156" s="164"/>
      <c r="E156" s="164"/>
      <c r="F156" s="137" t="str">
        <f t="shared" si="2"/>
        <v/>
      </c>
      <c r="G156" s="91"/>
      <c r="H156" s="2"/>
      <c r="I156" s="74"/>
      <c r="K156" s="164"/>
      <c r="L156" s="164"/>
      <c r="M156" s="93"/>
      <c r="N156" s="91"/>
    </row>
    <row r="157" spans="1:14" ht="15" customHeight="1" outlineLevel="1" x14ac:dyDescent="0.25">
      <c r="A157" s="70" t="s">
        <v>1707</v>
      </c>
      <c r="B157" s="136" t="s">
        <v>1708</v>
      </c>
      <c r="C157" s="76"/>
      <c r="D157" s="164"/>
      <c r="E157" s="164"/>
      <c r="F157" s="137" t="str">
        <f t="shared" si="2"/>
        <v/>
      </c>
      <c r="G157" s="91"/>
      <c r="H157" s="2"/>
      <c r="I157" s="74"/>
      <c r="K157" s="164"/>
      <c r="L157" s="164"/>
      <c r="M157" s="93"/>
      <c r="N157" s="91"/>
    </row>
    <row r="158" spans="1:14" ht="15" customHeight="1" outlineLevel="1" x14ac:dyDescent="0.25">
      <c r="A158" s="70" t="s">
        <v>1709</v>
      </c>
      <c r="B158" s="136" t="s">
        <v>1710</v>
      </c>
      <c r="C158" s="76"/>
      <c r="D158" s="164"/>
      <c r="E158" s="164"/>
      <c r="F158" s="137" t="str">
        <f t="shared" si="2"/>
        <v/>
      </c>
      <c r="G158" s="91"/>
      <c r="H158" s="2"/>
      <c r="I158" s="74"/>
      <c r="K158" s="164"/>
      <c r="L158" s="164"/>
      <c r="M158" s="93"/>
      <c r="N158" s="91"/>
    </row>
    <row r="159" spans="1:14" ht="15" customHeight="1" outlineLevel="1" x14ac:dyDescent="0.25">
      <c r="A159" s="70" t="s">
        <v>1711</v>
      </c>
      <c r="B159" s="136" t="s">
        <v>1712</v>
      </c>
      <c r="C159" s="76"/>
      <c r="D159" s="164"/>
      <c r="E159" s="164"/>
      <c r="F159" s="137" t="str">
        <f t="shared" si="2"/>
        <v/>
      </c>
      <c r="G159" s="91"/>
      <c r="H159" s="2"/>
      <c r="I159" s="74"/>
      <c r="K159" s="164"/>
      <c r="L159" s="164"/>
      <c r="M159" s="93"/>
      <c r="N159" s="91"/>
    </row>
    <row r="160" spans="1:14" ht="15" customHeight="1" outlineLevel="1" x14ac:dyDescent="0.25">
      <c r="A160" s="70" t="s">
        <v>1713</v>
      </c>
      <c r="B160" s="97"/>
      <c r="D160" s="164"/>
      <c r="E160" s="164"/>
      <c r="F160" s="93"/>
      <c r="G160" s="91"/>
      <c r="H160" s="2"/>
      <c r="I160" s="74"/>
      <c r="K160" s="164"/>
      <c r="L160" s="164"/>
      <c r="M160" s="93"/>
      <c r="N160" s="91"/>
    </row>
    <row r="161" spans="1:14" ht="15" customHeight="1" outlineLevel="1" x14ac:dyDescent="0.25">
      <c r="A161" s="70" t="s">
        <v>1714</v>
      </c>
      <c r="B161" s="97"/>
      <c r="D161" s="164"/>
      <c r="E161" s="164"/>
      <c r="F161" s="93"/>
      <c r="G161" s="91"/>
      <c r="H161" s="2"/>
      <c r="I161" s="74"/>
      <c r="K161" s="164"/>
      <c r="L161" s="164"/>
      <c r="M161" s="93"/>
      <c r="N161" s="91"/>
    </row>
    <row r="162" spans="1:14" ht="15" customHeight="1" outlineLevel="1" x14ac:dyDescent="0.25">
      <c r="A162" s="70" t="s">
        <v>1715</v>
      </c>
      <c r="B162" s="97"/>
      <c r="D162" s="164"/>
      <c r="E162" s="164"/>
      <c r="F162" s="93"/>
      <c r="G162" s="91"/>
      <c r="H162" s="2"/>
      <c r="I162" s="74"/>
      <c r="K162" s="164"/>
      <c r="L162" s="164"/>
      <c r="M162" s="93"/>
      <c r="N162" s="91"/>
    </row>
    <row r="163" spans="1:14" ht="15" customHeight="1" outlineLevel="1" x14ac:dyDescent="0.25">
      <c r="A163" s="70" t="s">
        <v>1716</v>
      </c>
      <c r="B163" s="97"/>
      <c r="D163" s="164"/>
      <c r="E163" s="164"/>
      <c r="F163" s="93"/>
      <c r="G163" s="91"/>
      <c r="H163" s="2"/>
      <c r="I163" s="74"/>
      <c r="K163" s="164"/>
      <c r="L163" s="164"/>
      <c r="M163" s="93"/>
      <c r="N163" s="91"/>
    </row>
    <row r="164" spans="1:14" ht="15" customHeight="1" outlineLevel="1" x14ac:dyDescent="0.25">
      <c r="A164" s="70" t="s">
        <v>1717</v>
      </c>
      <c r="B164" s="74"/>
      <c r="D164" s="164"/>
      <c r="E164" s="164"/>
      <c r="F164" s="93"/>
      <c r="G164" s="91"/>
      <c r="H164" s="2"/>
      <c r="I164" s="74"/>
      <c r="K164" s="164"/>
      <c r="L164" s="164"/>
      <c r="M164" s="93"/>
      <c r="N164" s="91"/>
    </row>
    <row r="165" spans="1:14" outlineLevel="1" x14ac:dyDescent="0.25">
      <c r="A165" s="70" t="s">
        <v>1718</v>
      </c>
      <c r="B165" s="55"/>
      <c r="C165" s="55"/>
      <c r="D165" s="55"/>
      <c r="E165" s="55"/>
      <c r="F165" s="93"/>
      <c r="G165" s="91"/>
      <c r="H165" s="2"/>
      <c r="I165" s="163"/>
      <c r="J165" s="74"/>
      <c r="K165" s="164"/>
      <c r="L165" s="164"/>
      <c r="M165" s="89"/>
      <c r="N165" s="91"/>
    </row>
    <row r="166" spans="1:14" ht="15" customHeight="1" x14ac:dyDescent="0.25">
      <c r="A166" s="79"/>
      <c r="B166" s="109" t="s">
        <v>1719</v>
      </c>
      <c r="C166" s="79" t="s">
        <v>1557</v>
      </c>
      <c r="D166" s="79"/>
      <c r="E166" s="79"/>
      <c r="F166" s="82"/>
      <c r="G166" s="82"/>
      <c r="H166" s="2"/>
      <c r="I166" s="152"/>
      <c r="J166" s="100"/>
      <c r="K166" s="100"/>
      <c r="L166" s="100"/>
      <c r="M166" s="101"/>
      <c r="N166" s="101"/>
    </row>
    <row r="167" spans="1:14" x14ac:dyDescent="0.25">
      <c r="A167" s="70" t="s">
        <v>1720</v>
      </c>
      <c r="B167" s="70" t="s">
        <v>1005</v>
      </c>
      <c r="C167" s="146" t="s">
        <v>240</v>
      </c>
      <c r="D167" s="2"/>
      <c r="E167" s="54"/>
      <c r="F167" s="54"/>
      <c r="G167" s="2"/>
      <c r="H167" s="2"/>
      <c r="K167" s="2"/>
      <c r="L167" s="54"/>
      <c r="M167" s="54"/>
      <c r="N167" s="2"/>
    </row>
    <row r="168" spans="1:14" outlineLevel="1" x14ac:dyDescent="0.25">
      <c r="A168" s="70" t="s">
        <v>1721</v>
      </c>
      <c r="B168" s="147" t="s">
        <v>1007</v>
      </c>
      <c r="C168" s="146" t="s">
        <v>240</v>
      </c>
      <c r="D168" s="2"/>
      <c r="E168" s="54"/>
      <c r="F168" s="54"/>
      <c r="G168" s="2"/>
      <c r="H168" s="2"/>
      <c r="K168" s="2"/>
      <c r="L168" s="54"/>
      <c r="M168" s="54"/>
      <c r="N168" s="2"/>
    </row>
    <row r="169" spans="1:14" outlineLevel="1" x14ac:dyDescent="0.25">
      <c r="A169" s="70" t="s">
        <v>1722</v>
      </c>
      <c r="D169" s="2"/>
      <c r="E169" s="54"/>
      <c r="F169" s="54"/>
      <c r="G169" s="2"/>
      <c r="H169" s="2"/>
      <c r="K169" s="2"/>
      <c r="L169" s="54"/>
      <c r="M169" s="54"/>
      <c r="N169" s="2"/>
    </row>
    <row r="170" spans="1:14" outlineLevel="1" x14ac:dyDescent="0.25">
      <c r="A170" s="70" t="s">
        <v>1723</v>
      </c>
      <c r="D170" s="2"/>
      <c r="E170" s="54"/>
      <c r="F170" s="54"/>
      <c r="G170" s="2"/>
      <c r="H170" s="2"/>
      <c r="K170" s="2"/>
      <c r="L170" s="54"/>
      <c r="M170" s="54"/>
      <c r="N170" s="2"/>
    </row>
    <row r="171" spans="1:14" outlineLevel="1" x14ac:dyDescent="0.25">
      <c r="A171" s="70" t="s">
        <v>1724</v>
      </c>
      <c r="D171" s="2"/>
      <c r="E171" s="54"/>
      <c r="F171" s="54"/>
      <c r="G171" s="2"/>
      <c r="H171" s="2"/>
      <c r="K171" s="2"/>
      <c r="L171" s="54"/>
      <c r="M171" s="54"/>
      <c r="N171" s="2"/>
    </row>
    <row r="172" spans="1:14" x14ac:dyDescent="0.25">
      <c r="A172" s="79"/>
      <c r="B172" s="80" t="s">
        <v>1725</v>
      </c>
      <c r="C172" s="79" t="s">
        <v>1557</v>
      </c>
      <c r="D172" s="79"/>
      <c r="E172" s="79"/>
      <c r="F172" s="82"/>
      <c r="G172" s="82"/>
      <c r="H172" s="2"/>
      <c r="I172" s="152"/>
      <c r="J172" s="100"/>
      <c r="K172" s="100"/>
      <c r="L172" s="100"/>
      <c r="M172" s="101"/>
      <c r="N172" s="101"/>
    </row>
    <row r="173" spans="1:14" ht="15" customHeight="1" x14ac:dyDescent="0.25">
      <c r="A173" s="70" t="s">
        <v>1726</v>
      </c>
      <c r="B173" s="70" t="s">
        <v>1727</v>
      </c>
      <c r="C173" s="146" t="s">
        <v>240</v>
      </c>
      <c r="D173" s="2"/>
      <c r="E173" s="2"/>
      <c r="F173" s="2"/>
      <c r="G173" s="2"/>
      <c r="H173" s="2"/>
      <c r="K173" s="2"/>
      <c r="L173" s="2"/>
      <c r="M173" s="2"/>
      <c r="N173" s="2"/>
    </row>
    <row r="174" spans="1:14" outlineLevel="1" x14ac:dyDescent="0.25">
      <c r="A174" s="70" t="s">
        <v>1728</v>
      </c>
      <c r="D174" s="2"/>
      <c r="E174" s="2"/>
      <c r="F174" s="2"/>
      <c r="G174" s="2"/>
      <c r="H174" s="2"/>
      <c r="K174" s="2"/>
      <c r="L174" s="2"/>
      <c r="M174" s="2"/>
      <c r="N174" s="2"/>
    </row>
    <row r="175" spans="1:14" outlineLevel="1" x14ac:dyDescent="0.25">
      <c r="A175" s="70" t="s">
        <v>1729</v>
      </c>
      <c r="D175" s="2"/>
      <c r="E175" s="2"/>
      <c r="F175" s="2"/>
      <c r="G175" s="2"/>
      <c r="H175" s="2"/>
      <c r="K175" s="2"/>
      <c r="L175" s="2"/>
      <c r="M175" s="2"/>
      <c r="N175" s="2"/>
    </row>
    <row r="176" spans="1:14" outlineLevel="1" x14ac:dyDescent="0.25">
      <c r="A176" s="70" t="s">
        <v>1730</v>
      </c>
      <c r="D176" s="2"/>
      <c r="E176" s="2"/>
      <c r="F176" s="2"/>
      <c r="G176" s="2"/>
      <c r="H176" s="2"/>
      <c r="K176" s="2"/>
      <c r="L176" s="2"/>
      <c r="M176" s="2"/>
      <c r="N176" s="2"/>
    </row>
    <row r="177" spans="1:14" outlineLevel="1" x14ac:dyDescent="0.25">
      <c r="A177" s="70" t="s">
        <v>1731</v>
      </c>
      <c r="D177" s="2"/>
      <c r="E177" s="2"/>
      <c r="F177" s="2"/>
      <c r="G177" s="2"/>
      <c r="H177" s="2"/>
      <c r="K177" s="2"/>
      <c r="L177" s="2"/>
      <c r="M177" s="2"/>
      <c r="N177" s="2"/>
    </row>
    <row r="178" spans="1:14" outlineLevel="1" x14ac:dyDescent="0.25">
      <c r="A178" s="70" t="s">
        <v>1732</v>
      </c>
    </row>
    <row r="179" spans="1:14" outlineLevel="1" x14ac:dyDescent="0.25">
      <c r="A179" s="70" t="s">
        <v>1733</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heetViews>
  <sheetFormatPr baseColWidth="10" defaultColWidth="8.85546875" defaultRowHeight="14.3" outlineLevelRow="1" x14ac:dyDescent="0.25"/>
  <cols>
    <col min="1" max="1" width="10.7109375" style="57" customWidth="1"/>
    <col min="2" max="2" width="60.7109375" style="57" customWidth="1"/>
    <col min="3" max="4" width="40.7109375" style="57" customWidth="1"/>
    <col min="5" max="5" width="6.7109375" style="57" customWidth="1"/>
    <col min="6" max="6" width="40.7109375" style="57" customWidth="1"/>
    <col min="7" max="7" width="40.7109375" style="54" customWidth="1"/>
    <col min="8" max="16384" width="8.85546875" style="55"/>
  </cols>
  <sheetData>
    <row r="1" spans="1:7" ht="31.4" x14ac:dyDescent="0.25">
      <c r="A1" s="1" t="s">
        <v>1734</v>
      </c>
      <c r="B1" s="1"/>
      <c r="C1" s="54"/>
      <c r="D1" s="54"/>
      <c r="E1" s="54"/>
      <c r="F1" s="22" t="s">
        <v>226</v>
      </c>
    </row>
    <row r="2" spans="1:7" ht="15" thickBot="1" x14ac:dyDescent="0.3">
      <c r="A2" s="54"/>
      <c r="B2" s="54"/>
      <c r="C2" s="54"/>
      <c r="D2" s="54"/>
      <c r="E2" s="54"/>
      <c r="F2" s="54"/>
    </row>
    <row r="3" spans="1:7" ht="19.25" thickBot="1" x14ac:dyDescent="0.3">
      <c r="A3" s="58"/>
      <c r="B3" s="59" t="s">
        <v>227</v>
      </c>
      <c r="C3" s="129" t="s">
        <v>1735</v>
      </c>
      <c r="D3" s="58"/>
      <c r="E3" s="58"/>
      <c r="F3" s="58"/>
      <c r="G3" s="58"/>
    </row>
    <row r="4" spans="1:7" ht="15" thickBot="1" x14ac:dyDescent="0.3"/>
    <row r="5" spans="1:7" ht="19.25" thickBot="1" x14ac:dyDescent="0.3">
      <c r="A5" s="60"/>
      <c r="B5" s="168" t="s">
        <v>1736</v>
      </c>
      <c r="C5" s="60"/>
      <c r="E5" s="62"/>
      <c r="F5" s="62"/>
    </row>
    <row r="6" spans="1:7" ht="15" thickBot="1" x14ac:dyDescent="0.3">
      <c r="B6" s="169" t="s">
        <v>1737</v>
      </c>
    </row>
    <row r="7" spans="1:7" x14ac:dyDescent="0.25">
      <c r="B7" s="66"/>
    </row>
    <row r="8" spans="1:7" ht="55.6" x14ac:dyDescent="0.25">
      <c r="A8" s="67" t="s">
        <v>237</v>
      </c>
      <c r="B8" s="67" t="s">
        <v>1737</v>
      </c>
      <c r="C8" s="68"/>
      <c r="D8" s="68"/>
      <c r="E8" s="68"/>
      <c r="F8" s="68"/>
      <c r="G8" s="69"/>
    </row>
    <row r="9" spans="1:7" ht="15" customHeight="1" x14ac:dyDescent="0.25">
      <c r="A9" s="79"/>
      <c r="B9" s="80" t="s">
        <v>1545</v>
      </c>
      <c r="C9" s="79" t="s">
        <v>1738</v>
      </c>
      <c r="D9" s="79"/>
      <c r="E9" s="81"/>
      <c r="F9" s="79"/>
      <c r="G9" s="82"/>
    </row>
    <row r="10" spans="1:7" x14ac:dyDescent="0.25">
      <c r="A10" s="70" t="s">
        <v>1739</v>
      </c>
      <c r="B10" s="70" t="s">
        <v>1740</v>
      </c>
      <c r="C10" s="204" t="s">
        <v>240</v>
      </c>
    </row>
    <row r="11" spans="1:7" outlineLevel="1" x14ac:dyDescent="0.25">
      <c r="A11" s="70" t="s">
        <v>1741</v>
      </c>
      <c r="B11" s="90" t="s">
        <v>791</v>
      </c>
      <c r="C11" s="204"/>
    </row>
    <row r="12" spans="1:7" outlineLevel="1" x14ac:dyDescent="0.25">
      <c r="A12" s="70" t="s">
        <v>1742</v>
      </c>
      <c r="B12" s="90" t="s">
        <v>793</v>
      </c>
      <c r="C12" s="204"/>
    </row>
    <row r="13" spans="1:7" outlineLevel="1" x14ac:dyDescent="0.25">
      <c r="A13" s="70" t="s">
        <v>1743</v>
      </c>
      <c r="B13" s="72"/>
    </row>
    <row r="14" spans="1:7" outlineLevel="1" x14ac:dyDescent="0.25">
      <c r="A14" s="70" t="s">
        <v>1744</v>
      </c>
      <c r="B14" s="72"/>
    </row>
    <row r="15" spans="1:7" outlineLevel="1" x14ac:dyDescent="0.25">
      <c r="A15" s="70" t="s">
        <v>1745</v>
      </c>
      <c r="B15" s="72"/>
    </row>
    <row r="16" spans="1:7" outlineLevel="1" x14ac:dyDescent="0.25">
      <c r="A16" s="70" t="s">
        <v>1746</v>
      </c>
      <c r="B16" s="72"/>
    </row>
    <row r="17" spans="1:7" ht="15" customHeight="1" x14ac:dyDescent="0.25">
      <c r="A17" s="79"/>
      <c r="B17" s="80" t="s">
        <v>1747</v>
      </c>
      <c r="C17" s="79" t="s">
        <v>1748</v>
      </c>
      <c r="D17" s="79"/>
      <c r="E17" s="81"/>
      <c r="F17" s="82"/>
      <c r="G17" s="82"/>
    </row>
    <row r="18" spans="1:7" x14ac:dyDescent="0.25">
      <c r="A18" s="70" t="s">
        <v>1749</v>
      </c>
      <c r="B18" s="70" t="s">
        <v>802</v>
      </c>
      <c r="C18" s="146" t="s">
        <v>240</v>
      </c>
    </row>
    <row r="19" spans="1:7" outlineLevel="1" x14ac:dyDescent="0.25">
      <c r="A19" s="70" t="s">
        <v>1750</v>
      </c>
      <c r="C19" s="87"/>
    </row>
    <row r="20" spans="1:7" outlineLevel="1" x14ac:dyDescent="0.25">
      <c r="A20" s="70" t="s">
        <v>1751</v>
      </c>
      <c r="C20" s="87"/>
    </row>
    <row r="21" spans="1:7" outlineLevel="1" x14ac:dyDescent="0.25">
      <c r="A21" s="70" t="s">
        <v>1752</v>
      </c>
      <c r="C21" s="87"/>
    </row>
    <row r="22" spans="1:7" outlineLevel="1" x14ac:dyDescent="0.25">
      <c r="A22" s="70" t="s">
        <v>1753</v>
      </c>
      <c r="C22" s="87"/>
    </row>
    <row r="23" spans="1:7" outlineLevel="1" x14ac:dyDescent="0.25">
      <c r="A23" s="70" t="s">
        <v>1754</v>
      </c>
      <c r="C23" s="87"/>
    </row>
    <row r="24" spans="1:7" outlineLevel="1" x14ac:dyDescent="0.25">
      <c r="A24" s="70" t="s">
        <v>1755</v>
      </c>
      <c r="C24" s="87"/>
    </row>
    <row r="25" spans="1:7" ht="15" customHeight="1" x14ac:dyDescent="0.25">
      <c r="A25" s="79"/>
      <c r="B25" s="80" t="s">
        <v>1756</v>
      </c>
      <c r="C25" s="79" t="s">
        <v>1748</v>
      </c>
      <c r="D25" s="79"/>
      <c r="E25" s="81"/>
      <c r="F25" s="82"/>
      <c r="G25" s="82"/>
    </row>
    <row r="26" spans="1:7" x14ac:dyDescent="0.25">
      <c r="A26" s="70" t="s">
        <v>1757</v>
      </c>
      <c r="B26" s="143" t="s">
        <v>812</v>
      </c>
      <c r="C26" s="165">
        <f>SUM(C27:C53)</f>
        <v>0</v>
      </c>
      <c r="D26" s="170"/>
      <c r="F26" s="170"/>
      <c r="G26" s="57"/>
    </row>
    <row r="27" spans="1:7" x14ac:dyDescent="0.25">
      <c r="A27" s="70" t="s">
        <v>1758</v>
      </c>
      <c r="B27" s="70" t="s">
        <v>814</v>
      </c>
      <c r="C27" s="146" t="s">
        <v>240</v>
      </c>
      <c r="D27" s="170"/>
      <c r="F27" s="170"/>
      <c r="G27" s="57"/>
    </row>
    <row r="28" spans="1:7" x14ac:dyDescent="0.25">
      <c r="A28" s="70" t="s">
        <v>1759</v>
      </c>
      <c r="B28" s="70" t="s">
        <v>816</v>
      </c>
      <c r="C28" s="146" t="s">
        <v>240</v>
      </c>
      <c r="D28" s="170"/>
      <c r="F28" s="170"/>
      <c r="G28" s="57"/>
    </row>
    <row r="29" spans="1:7" x14ac:dyDescent="0.25">
      <c r="A29" s="70" t="s">
        <v>1760</v>
      </c>
      <c r="B29" s="70" t="s">
        <v>818</v>
      </c>
      <c r="C29" s="146" t="s">
        <v>240</v>
      </c>
      <c r="D29" s="170"/>
      <c r="F29" s="170"/>
      <c r="G29" s="57"/>
    </row>
    <row r="30" spans="1:7" x14ac:dyDescent="0.25">
      <c r="A30" s="70" t="s">
        <v>1761</v>
      </c>
      <c r="B30" s="70" t="s">
        <v>820</v>
      </c>
      <c r="C30" s="146" t="s">
        <v>240</v>
      </c>
      <c r="D30" s="170"/>
      <c r="F30" s="170"/>
      <c r="G30" s="57"/>
    </row>
    <row r="31" spans="1:7" x14ac:dyDescent="0.25">
      <c r="A31" s="70" t="s">
        <v>1762</v>
      </c>
      <c r="B31" s="70" t="s">
        <v>822</v>
      </c>
      <c r="C31" s="146" t="s">
        <v>240</v>
      </c>
      <c r="D31" s="170"/>
      <c r="F31" s="170"/>
      <c r="G31" s="57"/>
    </row>
    <row r="32" spans="1:7" x14ac:dyDescent="0.25">
      <c r="A32" s="70" t="s">
        <v>1763</v>
      </c>
      <c r="B32" s="70" t="s">
        <v>824</v>
      </c>
      <c r="C32" s="146" t="s">
        <v>240</v>
      </c>
      <c r="D32" s="170"/>
      <c r="F32" s="170"/>
      <c r="G32" s="57"/>
    </row>
    <row r="33" spans="1:7" x14ac:dyDescent="0.25">
      <c r="A33" s="70" t="s">
        <v>1764</v>
      </c>
      <c r="B33" s="70" t="s">
        <v>826</v>
      </c>
      <c r="C33" s="146" t="s">
        <v>240</v>
      </c>
      <c r="D33" s="170"/>
      <c r="F33" s="170"/>
      <c r="G33" s="57"/>
    </row>
    <row r="34" spans="1:7" x14ac:dyDescent="0.25">
      <c r="A34" s="70" t="s">
        <v>1765</v>
      </c>
      <c r="B34" s="70" t="s">
        <v>828</v>
      </c>
      <c r="C34" s="146" t="s">
        <v>240</v>
      </c>
      <c r="D34" s="170"/>
      <c r="F34" s="170"/>
      <c r="G34" s="57"/>
    </row>
    <row r="35" spans="1:7" x14ac:dyDescent="0.25">
      <c r="A35" s="70" t="s">
        <v>1766</v>
      </c>
      <c r="B35" s="70" t="s">
        <v>830</v>
      </c>
      <c r="C35" s="146" t="s">
        <v>240</v>
      </c>
      <c r="D35" s="170"/>
      <c r="F35" s="170"/>
      <c r="G35" s="57"/>
    </row>
    <row r="36" spans="1:7" x14ac:dyDescent="0.25">
      <c r="A36" s="70" t="s">
        <v>1767</v>
      </c>
      <c r="B36" s="70" t="s">
        <v>832</v>
      </c>
      <c r="C36" s="146" t="s">
        <v>240</v>
      </c>
      <c r="D36" s="170"/>
      <c r="F36" s="170"/>
      <c r="G36" s="57"/>
    </row>
    <row r="37" spans="1:7" x14ac:dyDescent="0.25">
      <c r="A37" s="70" t="s">
        <v>1768</v>
      </c>
      <c r="B37" s="70" t="s">
        <v>834</v>
      </c>
      <c r="C37" s="146" t="s">
        <v>240</v>
      </c>
      <c r="D37" s="170"/>
      <c r="F37" s="170"/>
      <c r="G37" s="57"/>
    </row>
    <row r="38" spans="1:7" x14ac:dyDescent="0.25">
      <c r="A38" s="70" t="s">
        <v>1769</v>
      </c>
      <c r="B38" s="70" t="s">
        <v>836</v>
      </c>
      <c r="C38" s="146" t="s">
        <v>240</v>
      </c>
      <c r="D38" s="170"/>
      <c r="F38" s="170"/>
      <c r="G38" s="57"/>
    </row>
    <row r="39" spans="1:7" x14ac:dyDescent="0.25">
      <c r="A39" s="70" t="s">
        <v>1770</v>
      </c>
      <c r="B39" s="70" t="s">
        <v>838</v>
      </c>
      <c r="C39" s="146" t="s">
        <v>240</v>
      </c>
      <c r="D39" s="170"/>
      <c r="F39" s="170"/>
      <c r="G39" s="57"/>
    </row>
    <row r="40" spans="1:7" x14ac:dyDescent="0.25">
      <c r="A40" s="70" t="s">
        <v>1771</v>
      </c>
      <c r="B40" s="70" t="s">
        <v>840</v>
      </c>
      <c r="C40" s="146" t="s">
        <v>240</v>
      </c>
      <c r="D40" s="170"/>
      <c r="F40" s="170"/>
      <c r="G40" s="57"/>
    </row>
    <row r="41" spans="1:7" x14ac:dyDescent="0.25">
      <c r="A41" s="70" t="s">
        <v>1772</v>
      </c>
      <c r="B41" s="70" t="s">
        <v>842</v>
      </c>
      <c r="C41" s="146" t="s">
        <v>240</v>
      </c>
      <c r="D41" s="170"/>
      <c r="F41" s="170"/>
      <c r="G41" s="57"/>
    </row>
    <row r="42" spans="1:7" x14ac:dyDescent="0.25">
      <c r="A42" s="70" t="s">
        <v>1773</v>
      </c>
      <c r="B42" s="70" t="s">
        <v>844</v>
      </c>
      <c r="C42" s="146" t="s">
        <v>240</v>
      </c>
      <c r="D42" s="170"/>
      <c r="F42" s="170"/>
      <c r="G42" s="57"/>
    </row>
    <row r="43" spans="1:7" x14ac:dyDescent="0.25">
      <c r="A43" s="70" t="s">
        <v>1774</v>
      </c>
      <c r="B43" s="70" t="s">
        <v>846</v>
      </c>
      <c r="C43" s="146" t="s">
        <v>240</v>
      </c>
      <c r="D43" s="170"/>
      <c r="F43" s="170"/>
      <c r="G43" s="57"/>
    </row>
    <row r="44" spans="1:7" x14ac:dyDescent="0.25">
      <c r="A44" s="70" t="s">
        <v>1775</v>
      </c>
      <c r="B44" s="70" t="s">
        <v>848</v>
      </c>
      <c r="C44" s="146" t="s">
        <v>240</v>
      </c>
      <c r="D44" s="170"/>
      <c r="F44" s="170"/>
      <c r="G44" s="57"/>
    </row>
    <row r="45" spans="1:7" x14ac:dyDescent="0.25">
      <c r="A45" s="70" t="s">
        <v>1776</v>
      </c>
      <c r="B45" s="70" t="s">
        <v>850</v>
      </c>
      <c r="C45" s="146" t="s">
        <v>240</v>
      </c>
      <c r="D45" s="170"/>
      <c r="F45" s="170"/>
      <c r="G45" s="57"/>
    </row>
    <row r="46" spans="1:7" x14ac:dyDescent="0.25">
      <c r="A46" s="70" t="s">
        <v>1777</v>
      </c>
      <c r="B46" s="70" t="s">
        <v>852</v>
      </c>
      <c r="C46" s="146" t="s">
        <v>240</v>
      </c>
      <c r="D46" s="170"/>
      <c r="F46" s="170"/>
      <c r="G46" s="57"/>
    </row>
    <row r="47" spans="1:7" x14ac:dyDescent="0.25">
      <c r="A47" s="70" t="s">
        <v>1778</v>
      </c>
      <c r="B47" s="70" t="s">
        <v>854</v>
      </c>
      <c r="C47" s="146" t="s">
        <v>240</v>
      </c>
      <c r="D47" s="170"/>
      <c r="F47" s="170"/>
      <c r="G47" s="57"/>
    </row>
    <row r="48" spans="1:7" x14ac:dyDescent="0.25">
      <c r="A48" s="70" t="s">
        <v>1779</v>
      </c>
      <c r="B48" s="70" t="s">
        <v>856</v>
      </c>
      <c r="C48" s="146" t="s">
        <v>240</v>
      </c>
      <c r="D48" s="170"/>
      <c r="F48" s="170"/>
      <c r="G48" s="57"/>
    </row>
    <row r="49" spans="1:7" x14ac:dyDescent="0.25">
      <c r="A49" s="70" t="s">
        <v>1780</v>
      </c>
      <c r="B49" s="70" t="s">
        <v>858</v>
      </c>
      <c r="C49" s="146" t="s">
        <v>240</v>
      </c>
      <c r="D49" s="170"/>
      <c r="F49" s="170"/>
      <c r="G49" s="57"/>
    </row>
    <row r="50" spans="1:7" x14ac:dyDescent="0.25">
      <c r="A50" s="70" t="s">
        <v>1781</v>
      </c>
      <c r="B50" s="70" t="s">
        <v>860</v>
      </c>
      <c r="C50" s="146" t="s">
        <v>240</v>
      </c>
      <c r="D50" s="170"/>
      <c r="F50" s="170"/>
      <c r="G50" s="57"/>
    </row>
    <row r="51" spans="1:7" x14ac:dyDescent="0.25">
      <c r="A51" s="70" t="s">
        <v>1782</v>
      </c>
      <c r="B51" s="70" t="s">
        <v>862</v>
      </c>
      <c r="C51" s="146" t="s">
        <v>240</v>
      </c>
      <c r="D51" s="170"/>
      <c r="F51" s="170"/>
      <c r="G51" s="57"/>
    </row>
    <row r="52" spans="1:7" x14ac:dyDescent="0.25">
      <c r="A52" s="70" t="s">
        <v>1783</v>
      </c>
      <c r="B52" s="70" t="s">
        <v>864</v>
      </c>
      <c r="C52" s="146" t="s">
        <v>240</v>
      </c>
      <c r="D52" s="170"/>
      <c r="F52" s="170"/>
      <c r="G52" s="57"/>
    </row>
    <row r="53" spans="1:7" x14ac:dyDescent="0.25">
      <c r="A53" s="70" t="s">
        <v>1784</v>
      </c>
      <c r="B53" s="70" t="s">
        <v>866</v>
      </c>
      <c r="C53" s="146" t="s">
        <v>240</v>
      </c>
      <c r="D53" s="170"/>
      <c r="F53" s="170"/>
      <c r="G53" s="57"/>
    </row>
    <row r="54" spans="1:7" x14ac:dyDescent="0.25">
      <c r="A54" s="70" t="s">
        <v>1785</v>
      </c>
      <c r="B54" s="143" t="s">
        <v>516</v>
      </c>
      <c r="C54" s="165">
        <f>SUM(C55:C57)</f>
        <v>0</v>
      </c>
      <c r="D54" s="170"/>
      <c r="F54" s="170"/>
      <c r="G54" s="57"/>
    </row>
    <row r="55" spans="1:7" x14ac:dyDescent="0.25">
      <c r="A55" s="70" t="s">
        <v>1786</v>
      </c>
      <c r="B55" s="70" t="s">
        <v>869</v>
      </c>
      <c r="C55" s="146" t="s">
        <v>240</v>
      </c>
      <c r="D55" s="170"/>
      <c r="F55" s="170"/>
      <c r="G55" s="57"/>
    </row>
    <row r="56" spans="1:7" x14ac:dyDescent="0.25">
      <c r="A56" s="70" t="s">
        <v>1787</v>
      </c>
      <c r="B56" s="70" t="s">
        <v>871</v>
      </c>
      <c r="C56" s="146" t="s">
        <v>240</v>
      </c>
      <c r="D56" s="170"/>
      <c r="F56" s="170"/>
      <c r="G56" s="57"/>
    </row>
    <row r="57" spans="1:7" x14ac:dyDescent="0.25">
      <c r="A57" s="70" t="s">
        <v>1788</v>
      </c>
      <c r="B57" s="70" t="s">
        <v>163</v>
      </c>
      <c r="C57" s="146" t="s">
        <v>240</v>
      </c>
      <c r="D57" s="170"/>
      <c r="F57" s="170"/>
      <c r="G57" s="57"/>
    </row>
    <row r="58" spans="1:7" x14ac:dyDescent="0.25">
      <c r="A58" s="70" t="s">
        <v>1789</v>
      </c>
      <c r="B58" s="143" t="s">
        <v>314</v>
      </c>
      <c r="C58" s="165">
        <f>SUM(C59:C69)</f>
        <v>0</v>
      </c>
      <c r="D58" s="170"/>
      <c r="F58" s="170"/>
      <c r="G58" s="57"/>
    </row>
    <row r="59" spans="1:7" x14ac:dyDescent="0.25">
      <c r="A59" s="70" t="s">
        <v>1790</v>
      </c>
      <c r="B59" s="83" t="s">
        <v>518</v>
      </c>
      <c r="C59" s="146" t="s">
        <v>240</v>
      </c>
      <c r="D59" s="170"/>
      <c r="F59" s="170"/>
      <c r="G59" s="57"/>
    </row>
    <row r="60" spans="1:7" x14ac:dyDescent="0.25">
      <c r="A60" s="70" t="s">
        <v>1791</v>
      </c>
      <c r="B60" s="70" t="s">
        <v>520</v>
      </c>
      <c r="C60" s="146" t="s">
        <v>240</v>
      </c>
      <c r="D60" s="170"/>
      <c r="F60" s="170"/>
      <c r="G60" s="57"/>
    </row>
    <row r="61" spans="1:7" x14ac:dyDescent="0.25">
      <c r="A61" s="70" t="s">
        <v>1792</v>
      </c>
      <c r="B61" s="83" t="s">
        <v>522</v>
      </c>
      <c r="C61" s="146" t="s">
        <v>240</v>
      </c>
      <c r="D61" s="170"/>
      <c r="F61" s="170"/>
      <c r="G61" s="57"/>
    </row>
    <row r="62" spans="1:7" x14ac:dyDescent="0.25">
      <c r="A62" s="70" t="s">
        <v>1793</v>
      </c>
      <c r="B62" s="83" t="s">
        <v>524</v>
      </c>
      <c r="C62" s="146" t="s">
        <v>240</v>
      </c>
      <c r="D62" s="170"/>
      <c r="F62" s="170"/>
      <c r="G62" s="57"/>
    </row>
    <row r="63" spans="1:7" x14ac:dyDescent="0.25">
      <c r="A63" s="70" t="s">
        <v>1794</v>
      </c>
      <c r="B63" s="83" t="s">
        <v>526</v>
      </c>
      <c r="C63" s="146" t="s">
        <v>240</v>
      </c>
      <c r="D63" s="170"/>
      <c r="F63" s="170"/>
      <c r="G63" s="57"/>
    </row>
    <row r="64" spans="1:7" x14ac:dyDescent="0.25">
      <c r="A64" s="70" t="s">
        <v>1795</v>
      </c>
      <c r="B64" s="83" t="s">
        <v>528</v>
      </c>
      <c r="C64" s="146" t="s">
        <v>240</v>
      </c>
      <c r="D64" s="170"/>
      <c r="F64" s="170"/>
      <c r="G64" s="57"/>
    </row>
    <row r="65" spans="1:7" x14ac:dyDescent="0.25">
      <c r="A65" s="70" t="s">
        <v>1796</v>
      </c>
      <c r="B65" s="83" t="s">
        <v>530</v>
      </c>
      <c r="C65" s="146" t="s">
        <v>240</v>
      </c>
      <c r="D65" s="170"/>
      <c r="F65" s="170"/>
      <c r="G65" s="57"/>
    </row>
    <row r="66" spans="1:7" x14ac:dyDescent="0.25">
      <c r="A66" s="70" t="s">
        <v>1797</v>
      </c>
      <c r="B66" s="83" t="s">
        <v>532</v>
      </c>
      <c r="C66" s="146" t="s">
        <v>240</v>
      </c>
      <c r="D66" s="170"/>
      <c r="F66" s="170"/>
      <c r="G66" s="57"/>
    </row>
    <row r="67" spans="1:7" x14ac:dyDescent="0.25">
      <c r="A67" s="70" t="s">
        <v>1798</v>
      </c>
      <c r="B67" s="83" t="s">
        <v>534</v>
      </c>
      <c r="C67" s="146" t="s">
        <v>240</v>
      </c>
      <c r="D67" s="170"/>
      <c r="F67" s="170"/>
      <c r="G67" s="57"/>
    </row>
    <row r="68" spans="1:7" x14ac:dyDescent="0.25">
      <c r="A68" s="70" t="s">
        <v>1799</v>
      </c>
      <c r="B68" s="83" t="s">
        <v>536</v>
      </c>
      <c r="C68" s="146" t="s">
        <v>240</v>
      </c>
      <c r="D68" s="170"/>
      <c r="F68" s="170"/>
      <c r="G68" s="57"/>
    </row>
    <row r="69" spans="1:7" x14ac:dyDescent="0.25">
      <c r="A69" s="70" t="s">
        <v>1800</v>
      </c>
      <c r="B69" s="83" t="s">
        <v>314</v>
      </c>
      <c r="C69" s="146" t="s">
        <v>240</v>
      </c>
      <c r="D69" s="170"/>
      <c r="F69" s="170"/>
      <c r="G69" s="57"/>
    </row>
    <row r="70" spans="1:7" outlineLevel="1" x14ac:dyDescent="0.25">
      <c r="A70" s="70" t="s">
        <v>1801</v>
      </c>
      <c r="B70" s="193" t="s">
        <v>318</v>
      </c>
      <c r="C70" s="146"/>
      <c r="G70" s="57"/>
    </row>
    <row r="71" spans="1:7" outlineLevel="1" x14ac:dyDescent="0.25">
      <c r="A71" s="70" t="s">
        <v>1802</v>
      </c>
      <c r="B71" s="193" t="s">
        <v>318</v>
      </c>
      <c r="C71" s="146"/>
      <c r="G71" s="57"/>
    </row>
    <row r="72" spans="1:7" outlineLevel="1" x14ac:dyDescent="0.25">
      <c r="A72" s="70" t="s">
        <v>1803</v>
      </c>
      <c r="B72" s="193" t="s">
        <v>318</v>
      </c>
      <c r="C72" s="146"/>
      <c r="G72" s="57"/>
    </row>
    <row r="73" spans="1:7" outlineLevel="1" x14ac:dyDescent="0.25">
      <c r="A73" s="70" t="s">
        <v>1804</v>
      </c>
      <c r="B73" s="193" t="s">
        <v>318</v>
      </c>
      <c r="C73" s="146"/>
      <c r="G73" s="57"/>
    </row>
    <row r="74" spans="1:7" outlineLevel="1" x14ac:dyDescent="0.25">
      <c r="A74" s="70" t="s">
        <v>1805</v>
      </c>
      <c r="B74" s="193" t="s">
        <v>318</v>
      </c>
      <c r="C74" s="146"/>
      <c r="G74" s="57"/>
    </row>
    <row r="75" spans="1:7" outlineLevel="1" x14ac:dyDescent="0.25">
      <c r="A75" s="70" t="s">
        <v>1806</v>
      </c>
      <c r="B75" s="193" t="s">
        <v>318</v>
      </c>
      <c r="C75" s="146"/>
      <c r="G75" s="57"/>
    </row>
    <row r="76" spans="1:7" outlineLevel="1" x14ac:dyDescent="0.25">
      <c r="A76" s="70" t="s">
        <v>1807</v>
      </c>
      <c r="B76" s="193" t="s">
        <v>318</v>
      </c>
      <c r="C76" s="146"/>
      <c r="G76" s="57"/>
    </row>
    <row r="77" spans="1:7" outlineLevel="1" x14ac:dyDescent="0.25">
      <c r="A77" s="70" t="s">
        <v>1808</v>
      </c>
      <c r="B77" s="193" t="s">
        <v>318</v>
      </c>
      <c r="C77" s="146"/>
      <c r="G77" s="57"/>
    </row>
    <row r="78" spans="1:7" outlineLevel="1" x14ac:dyDescent="0.25">
      <c r="A78" s="70" t="s">
        <v>1809</v>
      </c>
      <c r="B78" s="193" t="s">
        <v>318</v>
      </c>
      <c r="C78" s="146"/>
      <c r="G78" s="57"/>
    </row>
    <row r="79" spans="1:7" outlineLevel="1" x14ac:dyDescent="0.25">
      <c r="A79" s="70" t="s">
        <v>1810</v>
      </c>
      <c r="B79" s="193" t="s">
        <v>318</v>
      </c>
      <c r="C79" s="146"/>
      <c r="G79" s="57"/>
    </row>
    <row r="80" spans="1:7" ht="15" customHeight="1" x14ac:dyDescent="0.25">
      <c r="A80" s="79"/>
      <c r="B80" s="80" t="s">
        <v>1811</v>
      </c>
      <c r="C80" s="79" t="s">
        <v>1748</v>
      </c>
      <c r="D80" s="79"/>
      <c r="E80" s="81"/>
      <c r="F80" s="82"/>
      <c r="G80" s="82"/>
    </row>
    <row r="81" spans="1:7" x14ac:dyDescent="0.25">
      <c r="A81" s="70" t="s">
        <v>1812</v>
      </c>
      <c r="B81" s="70" t="s">
        <v>966</v>
      </c>
      <c r="C81" s="146" t="s">
        <v>240</v>
      </c>
      <c r="E81" s="54"/>
    </row>
    <row r="82" spans="1:7" x14ac:dyDescent="0.25">
      <c r="A82" s="70" t="s">
        <v>1813</v>
      </c>
      <c r="B82" s="70" t="s">
        <v>968</v>
      </c>
      <c r="C82" s="146" t="s">
        <v>240</v>
      </c>
      <c r="E82" s="54"/>
    </row>
    <row r="83" spans="1:7" x14ac:dyDescent="0.25">
      <c r="A83" s="70" t="s">
        <v>1814</v>
      </c>
      <c r="B83" s="70" t="s">
        <v>314</v>
      </c>
      <c r="C83" s="146" t="s">
        <v>240</v>
      </c>
      <c r="E83" s="54"/>
    </row>
    <row r="84" spans="1:7" outlineLevel="1" x14ac:dyDescent="0.25">
      <c r="A84" s="70" t="s">
        <v>1815</v>
      </c>
      <c r="C84" s="87"/>
      <c r="E84" s="54"/>
    </row>
    <row r="85" spans="1:7" outlineLevel="1" x14ac:dyDescent="0.25">
      <c r="A85" s="70" t="s">
        <v>1816</v>
      </c>
      <c r="C85" s="87"/>
      <c r="E85" s="54"/>
    </row>
    <row r="86" spans="1:7" outlineLevel="1" x14ac:dyDescent="0.25">
      <c r="A86" s="70" t="s">
        <v>1817</v>
      </c>
      <c r="C86" s="87"/>
      <c r="E86" s="54"/>
    </row>
    <row r="87" spans="1:7" outlineLevel="1" x14ac:dyDescent="0.25">
      <c r="A87" s="70" t="s">
        <v>1818</v>
      </c>
      <c r="C87" s="87"/>
      <c r="E87" s="54"/>
    </row>
    <row r="88" spans="1:7" outlineLevel="1" x14ac:dyDescent="0.25">
      <c r="A88" s="70" t="s">
        <v>1819</v>
      </c>
      <c r="C88" s="87"/>
      <c r="E88" s="54"/>
    </row>
    <row r="89" spans="1:7" outlineLevel="1" x14ac:dyDescent="0.25">
      <c r="A89" s="70" t="s">
        <v>1820</v>
      </c>
      <c r="C89" s="87"/>
      <c r="E89" s="54"/>
    </row>
    <row r="90" spans="1:7" ht="15" customHeight="1" x14ac:dyDescent="0.25">
      <c r="A90" s="79"/>
      <c r="B90" s="80" t="s">
        <v>1821</v>
      </c>
      <c r="C90" s="79" t="s">
        <v>1748</v>
      </c>
      <c r="D90" s="79"/>
      <c r="E90" s="81"/>
      <c r="F90" s="82"/>
      <c r="G90" s="82"/>
    </row>
    <row r="91" spans="1:7" x14ac:dyDescent="0.25">
      <c r="A91" s="70" t="s">
        <v>1822</v>
      </c>
      <c r="B91" s="70" t="s">
        <v>978</v>
      </c>
      <c r="C91" s="146" t="s">
        <v>240</v>
      </c>
      <c r="E91" s="54"/>
    </row>
    <row r="92" spans="1:7" x14ac:dyDescent="0.25">
      <c r="A92" s="70" t="s">
        <v>1823</v>
      </c>
      <c r="B92" s="70" t="s">
        <v>980</v>
      </c>
      <c r="C92" s="146" t="s">
        <v>240</v>
      </c>
      <c r="E92" s="54"/>
    </row>
    <row r="93" spans="1:7" x14ac:dyDescent="0.25">
      <c r="A93" s="70" t="s">
        <v>1824</v>
      </c>
      <c r="B93" s="70" t="s">
        <v>314</v>
      </c>
      <c r="C93" s="146" t="s">
        <v>240</v>
      </c>
      <c r="E93" s="54"/>
    </row>
    <row r="94" spans="1:7" outlineLevel="1" x14ac:dyDescent="0.25">
      <c r="A94" s="70" t="s">
        <v>1825</v>
      </c>
      <c r="C94" s="87"/>
      <c r="E94" s="54"/>
    </row>
    <row r="95" spans="1:7" outlineLevel="1" x14ac:dyDescent="0.25">
      <c r="A95" s="70" t="s">
        <v>1826</v>
      </c>
      <c r="C95" s="87"/>
      <c r="E95" s="54"/>
    </row>
    <row r="96" spans="1:7" outlineLevel="1" x14ac:dyDescent="0.25">
      <c r="A96" s="70" t="s">
        <v>1827</v>
      </c>
      <c r="C96" s="87"/>
      <c r="E96" s="54"/>
    </row>
    <row r="97" spans="1:7" outlineLevel="1" x14ac:dyDescent="0.25">
      <c r="A97" s="70" t="s">
        <v>1828</v>
      </c>
      <c r="C97" s="87"/>
      <c r="E97" s="54"/>
    </row>
    <row r="98" spans="1:7" outlineLevel="1" x14ac:dyDescent="0.25">
      <c r="A98" s="70" t="s">
        <v>1829</v>
      </c>
      <c r="C98" s="87"/>
      <c r="E98" s="54"/>
    </row>
    <row r="99" spans="1:7" outlineLevel="1" x14ac:dyDescent="0.25">
      <c r="A99" s="70" t="s">
        <v>1830</v>
      </c>
      <c r="C99" s="87"/>
      <c r="E99" s="54"/>
    </row>
    <row r="100" spans="1:7" ht="15" customHeight="1" x14ac:dyDescent="0.25">
      <c r="A100" s="79"/>
      <c r="B100" s="80" t="s">
        <v>1831</v>
      </c>
      <c r="C100" s="79" t="s">
        <v>1748</v>
      </c>
      <c r="D100" s="79"/>
      <c r="E100" s="81"/>
      <c r="F100" s="82"/>
      <c r="G100" s="82"/>
    </row>
    <row r="101" spans="1:7" x14ac:dyDescent="0.25">
      <c r="A101" s="70" t="s">
        <v>1832</v>
      </c>
      <c r="B101" s="102" t="s">
        <v>990</v>
      </c>
      <c r="C101" s="146" t="s">
        <v>240</v>
      </c>
      <c r="E101" s="54"/>
    </row>
    <row r="102" spans="1:7" x14ac:dyDescent="0.25">
      <c r="A102" s="70" t="s">
        <v>1833</v>
      </c>
      <c r="B102" s="102" t="s">
        <v>992</v>
      </c>
      <c r="C102" s="146" t="s">
        <v>240</v>
      </c>
      <c r="E102" s="54"/>
    </row>
    <row r="103" spans="1:7" x14ac:dyDescent="0.25">
      <c r="A103" s="70" t="s">
        <v>1834</v>
      </c>
      <c r="B103" s="102" t="s">
        <v>994</v>
      </c>
      <c r="C103" s="146" t="s">
        <v>240</v>
      </c>
    </row>
    <row r="104" spans="1:7" x14ac:dyDescent="0.25">
      <c r="A104" s="70" t="s">
        <v>1835</v>
      </c>
      <c r="B104" s="102" t="s">
        <v>996</v>
      </c>
      <c r="C104" s="146" t="s">
        <v>240</v>
      </c>
    </row>
    <row r="105" spans="1:7" x14ac:dyDescent="0.25">
      <c r="A105" s="70" t="s">
        <v>1836</v>
      </c>
      <c r="B105" s="102" t="s">
        <v>998</v>
      </c>
      <c r="C105" s="146" t="s">
        <v>240</v>
      </c>
    </row>
    <row r="106" spans="1:7" outlineLevel="1" x14ac:dyDescent="0.25">
      <c r="A106" s="70" t="s">
        <v>1837</v>
      </c>
      <c r="B106" s="103"/>
      <c r="C106" s="87"/>
    </row>
    <row r="107" spans="1:7" outlineLevel="1" x14ac:dyDescent="0.25">
      <c r="A107" s="70" t="s">
        <v>1838</v>
      </c>
      <c r="B107" s="103"/>
      <c r="C107" s="87"/>
    </row>
    <row r="108" spans="1:7" outlineLevel="1" x14ac:dyDescent="0.25">
      <c r="A108" s="70" t="s">
        <v>1839</v>
      </c>
      <c r="B108" s="103"/>
      <c r="C108" s="87"/>
    </row>
    <row r="109" spans="1:7" outlineLevel="1" x14ac:dyDescent="0.25">
      <c r="A109" s="70" t="s">
        <v>1840</v>
      </c>
      <c r="B109" s="103"/>
      <c r="C109" s="87"/>
    </row>
    <row r="110" spans="1:7" ht="15" customHeight="1" x14ac:dyDescent="0.25">
      <c r="A110" s="79"/>
      <c r="B110" s="79" t="s">
        <v>1841</v>
      </c>
      <c r="C110" s="79" t="s">
        <v>1748</v>
      </c>
      <c r="D110" s="79"/>
      <c r="E110" s="81"/>
      <c r="F110" s="82"/>
      <c r="G110" s="82"/>
    </row>
    <row r="111" spans="1:7" x14ac:dyDescent="0.25">
      <c r="A111" s="70" t="s">
        <v>1842</v>
      </c>
      <c r="B111" s="70" t="s">
        <v>1005</v>
      </c>
      <c r="C111" s="146" t="s">
        <v>240</v>
      </c>
      <c r="E111" s="54"/>
    </row>
    <row r="112" spans="1:7" outlineLevel="1" x14ac:dyDescent="0.25">
      <c r="A112" s="70" t="s">
        <v>1843</v>
      </c>
      <c r="B112" s="147" t="s">
        <v>1007</v>
      </c>
      <c r="C112" s="146" t="s">
        <v>240</v>
      </c>
      <c r="E112" s="54"/>
    </row>
    <row r="113" spans="1:7" outlineLevel="1" x14ac:dyDescent="0.25">
      <c r="A113" s="70" t="s">
        <v>1844</v>
      </c>
      <c r="C113" s="146"/>
      <c r="E113" s="54"/>
    </row>
    <row r="114" spans="1:7" outlineLevel="1" x14ac:dyDescent="0.25">
      <c r="A114" s="70" t="s">
        <v>1845</v>
      </c>
      <c r="C114" s="87"/>
      <c r="E114" s="54"/>
    </row>
    <row r="115" spans="1:7" outlineLevel="1" x14ac:dyDescent="0.25">
      <c r="A115" s="70" t="s">
        <v>1846</v>
      </c>
      <c r="C115" s="87"/>
      <c r="E115" s="54"/>
    </row>
    <row r="116" spans="1:7" ht="15" customHeight="1" x14ac:dyDescent="0.25">
      <c r="A116" s="79"/>
      <c r="B116" s="80" t="s">
        <v>1847</v>
      </c>
      <c r="C116" s="79" t="s">
        <v>1012</v>
      </c>
      <c r="D116" s="79" t="s">
        <v>1013</v>
      </c>
      <c r="E116" s="81"/>
      <c r="F116" s="79" t="s">
        <v>1748</v>
      </c>
      <c r="G116" s="79" t="s">
        <v>1014</v>
      </c>
    </row>
    <row r="117" spans="1:7" x14ac:dyDescent="0.25">
      <c r="A117" s="70" t="s">
        <v>1848</v>
      </c>
      <c r="B117" s="83" t="s">
        <v>1016</v>
      </c>
      <c r="C117" s="158" t="s">
        <v>240</v>
      </c>
      <c r="D117" s="100"/>
      <c r="E117" s="100"/>
      <c r="F117" s="101"/>
      <c r="G117" s="101"/>
    </row>
    <row r="118" spans="1:7" x14ac:dyDescent="0.25">
      <c r="A118" s="100"/>
      <c r="B118" s="152"/>
      <c r="C118" s="100"/>
      <c r="D118" s="100"/>
      <c r="E118" s="100"/>
      <c r="F118" s="101"/>
      <c r="G118" s="101"/>
    </row>
    <row r="119" spans="1:7" x14ac:dyDescent="0.25">
      <c r="B119" s="83" t="s">
        <v>1017</v>
      </c>
      <c r="C119" s="100"/>
      <c r="D119" s="100"/>
      <c r="E119" s="100"/>
      <c r="F119" s="101"/>
      <c r="G119" s="101"/>
    </row>
    <row r="120" spans="1:7" x14ac:dyDescent="0.25">
      <c r="A120" s="70" t="s">
        <v>1849</v>
      </c>
      <c r="B120" s="179" t="s">
        <v>931</v>
      </c>
      <c r="C120" s="158" t="s">
        <v>240</v>
      </c>
      <c r="D120" s="204" t="s">
        <v>240</v>
      </c>
      <c r="E120" s="100"/>
      <c r="F120" s="92" t="str">
        <f t="shared" ref="F120:F143" si="0">IF($C$144=0,"",IF(C120="[for completion]","",C120/$C$144))</f>
        <v/>
      </c>
      <c r="G120" s="92" t="str">
        <f t="shared" ref="G120:G143" si="1">IF($D$144=0,"",IF(D120="[for completion]","",D120/$D$144))</f>
        <v/>
      </c>
    </row>
    <row r="121" spans="1:7" x14ac:dyDescent="0.25">
      <c r="A121" s="70" t="s">
        <v>1850</v>
      </c>
      <c r="B121" s="179" t="s">
        <v>931</v>
      </c>
      <c r="C121" s="158" t="s">
        <v>240</v>
      </c>
      <c r="D121" s="204" t="s">
        <v>240</v>
      </c>
      <c r="E121" s="100"/>
      <c r="F121" s="92" t="str">
        <f t="shared" si="0"/>
        <v/>
      </c>
      <c r="G121" s="92" t="str">
        <f t="shared" si="1"/>
        <v/>
      </c>
    </row>
    <row r="122" spans="1:7" x14ac:dyDescent="0.25">
      <c r="A122" s="70" t="s">
        <v>1851</v>
      </c>
      <c r="B122" s="179" t="s">
        <v>931</v>
      </c>
      <c r="C122" s="158" t="s">
        <v>240</v>
      </c>
      <c r="D122" s="204" t="s">
        <v>240</v>
      </c>
      <c r="E122" s="100"/>
      <c r="F122" s="92" t="str">
        <f t="shared" si="0"/>
        <v/>
      </c>
      <c r="G122" s="92" t="str">
        <f t="shared" si="1"/>
        <v/>
      </c>
    </row>
    <row r="123" spans="1:7" x14ac:dyDescent="0.25">
      <c r="A123" s="70" t="s">
        <v>1852</v>
      </c>
      <c r="B123" s="179" t="s">
        <v>931</v>
      </c>
      <c r="C123" s="158" t="s">
        <v>240</v>
      </c>
      <c r="D123" s="204" t="s">
        <v>240</v>
      </c>
      <c r="E123" s="100"/>
      <c r="F123" s="92" t="str">
        <f t="shared" si="0"/>
        <v/>
      </c>
      <c r="G123" s="92" t="str">
        <f t="shared" si="1"/>
        <v/>
      </c>
    </row>
    <row r="124" spans="1:7" x14ac:dyDescent="0.25">
      <c r="A124" s="70" t="s">
        <v>1853</v>
      </c>
      <c r="B124" s="179" t="s">
        <v>931</v>
      </c>
      <c r="C124" s="158" t="s">
        <v>240</v>
      </c>
      <c r="D124" s="204" t="s">
        <v>240</v>
      </c>
      <c r="E124" s="100"/>
      <c r="F124" s="92" t="str">
        <f t="shared" si="0"/>
        <v/>
      </c>
      <c r="G124" s="92" t="str">
        <f t="shared" si="1"/>
        <v/>
      </c>
    </row>
    <row r="125" spans="1:7" x14ac:dyDescent="0.25">
      <c r="A125" s="70" t="s">
        <v>1854</v>
      </c>
      <c r="B125" s="179" t="s">
        <v>931</v>
      </c>
      <c r="C125" s="158" t="s">
        <v>240</v>
      </c>
      <c r="D125" s="204" t="s">
        <v>240</v>
      </c>
      <c r="E125" s="100"/>
      <c r="F125" s="92" t="str">
        <f t="shared" si="0"/>
        <v/>
      </c>
      <c r="G125" s="92" t="str">
        <f t="shared" si="1"/>
        <v/>
      </c>
    </row>
    <row r="126" spans="1:7" x14ac:dyDescent="0.25">
      <c r="A126" s="70" t="s">
        <v>1855</v>
      </c>
      <c r="B126" s="179" t="s">
        <v>931</v>
      </c>
      <c r="C126" s="158" t="s">
        <v>240</v>
      </c>
      <c r="D126" s="204" t="s">
        <v>240</v>
      </c>
      <c r="E126" s="100"/>
      <c r="F126" s="92" t="str">
        <f t="shared" si="0"/>
        <v/>
      </c>
      <c r="G126" s="92" t="str">
        <f t="shared" si="1"/>
        <v/>
      </c>
    </row>
    <row r="127" spans="1:7" x14ac:dyDescent="0.25">
      <c r="A127" s="70" t="s">
        <v>1856</v>
      </c>
      <c r="B127" s="179" t="s">
        <v>931</v>
      </c>
      <c r="C127" s="158" t="s">
        <v>240</v>
      </c>
      <c r="D127" s="204" t="s">
        <v>240</v>
      </c>
      <c r="E127" s="100"/>
      <c r="F127" s="92" t="str">
        <f t="shared" si="0"/>
        <v/>
      </c>
      <c r="G127" s="92" t="str">
        <f t="shared" si="1"/>
        <v/>
      </c>
    </row>
    <row r="128" spans="1:7" x14ac:dyDescent="0.25">
      <c r="A128" s="70" t="s">
        <v>1857</v>
      </c>
      <c r="B128" s="179" t="s">
        <v>931</v>
      </c>
      <c r="C128" s="158" t="s">
        <v>240</v>
      </c>
      <c r="D128" s="204" t="s">
        <v>240</v>
      </c>
      <c r="E128" s="100"/>
      <c r="F128" s="92" t="str">
        <f t="shared" si="0"/>
        <v/>
      </c>
      <c r="G128" s="92" t="str">
        <f t="shared" si="1"/>
        <v/>
      </c>
    </row>
    <row r="129" spans="1:7" x14ac:dyDescent="0.25">
      <c r="A129" s="70" t="s">
        <v>1858</v>
      </c>
      <c r="B129" s="179" t="s">
        <v>931</v>
      </c>
      <c r="C129" s="158" t="s">
        <v>240</v>
      </c>
      <c r="D129" s="204" t="s">
        <v>240</v>
      </c>
      <c r="E129" s="74"/>
      <c r="F129" s="92" t="str">
        <f t="shared" si="0"/>
        <v/>
      </c>
      <c r="G129" s="92" t="str">
        <f t="shared" si="1"/>
        <v/>
      </c>
    </row>
    <row r="130" spans="1:7" x14ac:dyDescent="0.25">
      <c r="A130" s="70" t="s">
        <v>1859</v>
      </c>
      <c r="B130" s="179" t="s">
        <v>931</v>
      </c>
      <c r="C130" s="158" t="s">
        <v>240</v>
      </c>
      <c r="D130" s="204" t="s">
        <v>240</v>
      </c>
      <c r="E130" s="74"/>
      <c r="F130" s="92" t="str">
        <f t="shared" si="0"/>
        <v/>
      </c>
      <c r="G130" s="92" t="str">
        <f t="shared" si="1"/>
        <v/>
      </c>
    </row>
    <row r="131" spans="1:7" x14ac:dyDescent="0.25">
      <c r="A131" s="70" t="s">
        <v>1860</v>
      </c>
      <c r="B131" s="179" t="s">
        <v>931</v>
      </c>
      <c r="C131" s="158" t="s">
        <v>240</v>
      </c>
      <c r="D131" s="204" t="s">
        <v>240</v>
      </c>
      <c r="E131" s="74"/>
      <c r="F131" s="92" t="str">
        <f t="shared" si="0"/>
        <v/>
      </c>
      <c r="G131" s="92" t="str">
        <f t="shared" si="1"/>
        <v/>
      </c>
    </row>
    <row r="132" spans="1:7" x14ac:dyDescent="0.25">
      <c r="A132" s="70" t="s">
        <v>1861</v>
      </c>
      <c r="B132" s="179" t="s">
        <v>931</v>
      </c>
      <c r="C132" s="158" t="s">
        <v>240</v>
      </c>
      <c r="D132" s="204" t="s">
        <v>240</v>
      </c>
      <c r="E132" s="74"/>
      <c r="F132" s="92" t="str">
        <f t="shared" si="0"/>
        <v/>
      </c>
      <c r="G132" s="92" t="str">
        <f t="shared" si="1"/>
        <v/>
      </c>
    </row>
    <row r="133" spans="1:7" x14ac:dyDescent="0.25">
      <c r="A133" s="70" t="s">
        <v>1862</v>
      </c>
      <c r="B133" s="179" t="s">
        <v>931</v>
      </c>
      <c r="C133" s="158" t="s">
        <v>240</v>
      </c>
      <c r="D133" s="204" t="s">
        <v>240</v>
      </c>
      <c r="E133" s="74"/>
      <c r="F133" s="92" t="str">
        <f t="shared" si="0"/>
        <v/>
      </c>
      <c r="G133" s="92" t="str">
        <f t="shared" si="1"/>
        <v/>
      </c>
    </row>
    <row r="134" spans="1:7" x14ac:dyDescent="0.25">
      <c r="A134" s="70" t="s">
        <v>1863</v>
      </c>
      <c r="B134" s="179" t="s">
        <v>931</v>
      </c>
      <c r="C134" s="158" t="s">
        <v>240</v>
      </c>
      <c r="D134" s="204" t="s">
        <v>240</v>
      </c>
      <c r="E134" s="74"/>
      <c r="F134" s="92" t="str">
        <f t="shared" si="0"/>
        <v/>
      </c>
      <c r="G134" s="92" t="str">
        <f t="shared" si="1"/>
        <v/>
      </c>
    </row>
    <row r="135" spans="1:7" x14ac:dyDescent="0.25">
      <c r="A135" s="70" t="s">
        <v>1864</v>
      </c>
      <c r="B135" s="179" t="s">
        <v>931</v>
      </c>
      <c r="C135" s="158" t="s">
        <v>240</v>
      </c>
      <c r="D135" s="204" t="s">
        <v>240</v>
      </c>
      <c r="F135" s="92" t="str">
        <f t="shared" si="0"/>
        <v/>
      </c>
      <c r="G135" s="92" t="str">
        <f t="shared" si="1"/>
        <v/>
      </c>
    </row>
    <row r="136" spans="1:7" x14ac:dyDescent="0.25">
      <c r="A136" s="70" t="s">
        <v>1865</v>
      </c>
      <c r="B136" s="179" t="s">
        <v>931</v>
      </c>
      <c r="C136" s="158" t="s">
        <v>240</v>
      </c>
      <c r="D136" s="204" t="s">
        <v>240</v>
      </c>
      <c r="E136" s="89"/>
      <c r="F136" s="92" t="str">
        <f t="shared" si="0"/>
        <v/>
      </c>
      <c r="G136" s="92" t="str">
        <f t="shared" si="1"/>
        <v/>
      </c>
    </row>
    <row r="137" spans="1:7" x14ac:dyDescent="0.25">
      <c r="A137" s="70" t="s">
        <v>1866</v>
      </c>
      <c r="B137" s="179" t="s">
        <v>931</v>
      </c>
      <c r="C137" s="158" t="s">
        <v>240</v>
      </c>
      <c r="D137" s="204" t="s">
        <v>240</v>
      </c>
      <c r="E137" s="89"/>
      <c r="F137" s="92" t="str">
        <f t="shared" si="0"/>
        <v/>
      </c>
      <c r="G137" s="92" t="str">
        <f t="shared" si="1"/>
        <v/>
      </c>
    </row>
    <row r="138" spans="1:7" x14ac:dyDescent="0.25">
      <c r="A138" s="70" t="s">
        <v>1867</v>
      </c>
      <c r="B138" s="179" t="s">
        <v>931</v>
      </c>
      <c r="C138" s="158" t="s">
        <v>240</v>
      </c>
      <c r="D138" s="204" t="s">
        <v>240</v>
      </c>
      <c r="E138" s="89"/>
      <c r="F138" s="92" t="str">
        <f t="shared" si="0"/>
        <v/>
      </c>
      <c r="G138" s="92" t="str">
        <f t="shared" si="1"/>
        <v/>
      </c>
    </row>
    <row r="139" spans="1:7" x14ac:dyDescent="0.25">
      <c r="A139" s="70" t="s">
        <v>1868</v>
      </c>
      <c r="B139" s="179" t="s">
        <v>931</v>
      </c>
      <c r="C139" s="158" t="s">
        <v>240</v>
      </c>
      <c r="D139" s="204" t="s">
        <v>240</v>
      </c>
      <c r="E139" s="89"/>
      <c r="F139" s="92" t="str">
        <f t="shared" si="0"/>
        <v/>
      </c>
      <c r="G139" s="92" t="str">
        <f t="shared" si="1"/>
        <v/>
      </c>
    </row>
    <row r="140" spans="1:7" x14ac:dyDescent="0.25">
      <c r="A140" s="70" t="s">
        <v>1869</v>
      </c>
      <c r="B140" s="179" t="s">
        <v>931</v>
      </c>
      <c r="C140" s="158" t="s">
        <v>240</v>
      </c>
      <c r="D140" s="204" t="s">
        <v>240</v>
      </c>
      <c r="E140" s="89"/>
      <c r="F140" s="92" t="str">
        <f t="shared" si="0"/>
        <v/>
      </c>
      <c r="G140" s="92" t="str">
        <f t="shared" si="1"/>
        <v/>
      </c>
    </row>
    <row r="141" spans="1:7" x14ac:dyDescent="0.25">
      <c r="A141" s="70" t="s">
        <v>1870</v>
      </c>
      <c r="B141" s="179" t="s">
        <v>931</v>
      </c>
      <c r="C141" s="158" t="s">
        <v>240</v>
      </c>
      <c r="D141" s="204" t="s">
        <v>240</v>
      </c>
      <c r="E141" s="89"/>
      <c r="F141" s="92" t="str">
        <f t="shared" si="0"/>
        <v/>
      </c>
      <c r="G141" s="92" t="str">
        <f t="shared" si="1"/>
        <v/>
      </c>
    </row>
    <row r="142" spans="1:7" x14ac:dyDescent="0.25">
      <c r="A142" s="70" t="s">
        <v>1871</v>
      </c>
      <c r="B142" s="179" t="s">
        <v>931</v>
      </c>
      <c r="C142" s="158" t="s">
        <v>240</v>
      </c>
      <c r="D142" s="204" t="s">
        <v>240</v>
      </c>
      <c r="E142" s="89"/>
      <c r="F142" s="92" t="str">
        <f t="shared" si="0"/>
        <v/>
      </c>
      <c r="G142" s="92" t="str">
        <f t="shared" si="1"/>
        <v/>
      </c>
    </row>
    <row r="143" spans="1:7" x14ac:dyDescent="0.25">
      <c r="A143" s="70" t="s">
        <v>1872</v>
      </c>
      <c r="B143" s="179" t="s">
        <v>931</v>
      </c>
      <c r="C143" s="158" t="s">
        <v>240</v>
      </c>
      <c r="D143" s="204" t="s">
        <v>240</v>
      </c>
      <c r="E143" s="89"/>
      <c r="F143" s="92" t="str">
        <f t="shared" si="0"/>
        <v/>
      </c>
      <c r="G143" s="92" t="str">
        <f t="shared" si="1"/>
        <v/>
      </c>
    </row>
    <row r="144" spans="1:7" x14ac:dyDescent="0.25">
      <c r="A144" s="70" t="s">
        <v>1873</v>
      </c>
      <c r="B144" s="94" t="s">
        <v>316</v>
      </c>
      <c r="C144" s="95">
        <f>SUM(C120:C143)</f>
        <v>0</v>
      </c>
      <c r="D144" s="154">
        <f>SUM(D120:D143)</f>
        <v>0</v>
      </c>
      <c r="E144" s="89"/>
      <c r="F144" s="96">
        <f>SUM(F120:F143)</f>
        <v>0</v>
      </c>
      <c r="G144" s="96">
        <f>SUM(G120:G143)</f>
        <v>0</v>
      </c>
    </row>
    <row r="145" spans="1:7" ht="15" customHeight="1" x14ac:dyDescent="0.25">
      <c r="A145" s="79"/>
      <c r="B145" s="80" t="s">
        <v>1874</v>
      </c>
      <c r="C145" s="79" t="s">
        <v>1012</v>
      </c>
      <c r="D145" s="79" t="s">
        <v>1013</v>
      </c>
      <c r="E145" s="81"/>
      <c r="F145" s="79" t="s">
        <v>1748</v>
      </c>
      <c r="G145" s="79" t="s">
        <v>1014</v>
      </c>
    </row>
    <row r="146" spans="1:7" x14ac:dyDescent="0.25">
      <c r="A146" s="70" t="s">
        <v>1875</v>
      </c>
      <c r="B146" s="70" t="s">
        <v>1059</v>
      </c>
      <c r="C146" s="146" t="s">
        <v>240</v>
      </c>
      <c r="D146" s="76"/>
      <c r="F146" s="76"/>
      <c r="G146" s="76"/>
    </row>
    <row r="147" spans="1:7" x14ac:dyDescent="0.25">
      <c r="C147" s="76"/>
      <c r="D147" s="76"/>
      <c r="F147" s="76"/>
      <c r="G147" s="76"/>
    </row>
    <row r="148" spans="1:7" x14ac:dyDescent="0.25">
      <c r="B148" s="83" t="s">
        <v>1060</v>
      </c>
      <c r="C148" s="76"/>
      <c r="D148" s="76"/>
      <c r="G148" s="57"/>
    </row>
    <row r="149" spans="1:7" x14ac:dyDescent="0.25">
      <c r="A149" s="70" t="s">
        <v>1876</v>
      </c>
      <c r="B149" s="70" t="s">
        <v>1062</v>
      </c>
      <c r="C149" s="158" t="s">
        <v>240</v>
      </c>
      <c r="D149" s="204" t="s">
        <v>240</v>
      </c>
      <c r="F149" s="92" t="str">
        <f t="shared" ref="F149:F163" si="2">IF($C$157=0,"",IF(C149="[for completion]","",C149/$C$157))</f>
        <v/>
      </c>
      <c r="G149" s="92" t="str">
        <f t="shared" ref="G149:G163" si="3">IF($D$157=0,"",IF(D149="[for completion]","",D149/$D$157))</f>
        <v/>
      </c>
    </row>
    <row r="150" spans="1:7" x14ac:dyDescent="0.25">
      <c r="A150" s="70" t="s">
        <v>1877</v>
      </c>
      <c r="B150" s="70" t="s">
        <v>1064</v>
      </c>
      <c r="C150" s="158" t="s">
        <v>240</v>
      </c>
      <c r="D150" s="204" t="s">
        <v>240</v>
      </c>
      <c r="F150" s="92" t="str">
        <f t="shared" si="2"/>
        <v/>
      </c>
      <c r="G150" s="92" t="str">
        <f t="shared" si="3"/>
        <v/>
      </c>
    </row>
    <row r="151" spans="1:7" x14ac:dyDescent="0.25">
      <c r="A151" s="70" t="s">
        <v>1878</v>
      </c>
      <c r="B151" s="70" t="s">
        <v>1066</v>
      </c>
      <c r="C151" s="158" t="s">
        <v>240</v>
      </c>
      <c r="D151" s="204" t="s">
        <v>240</v>
      </c>
      <c r="F151" s="92" t="str">
        <f t="shared" si="2"/>
        <v/>
      </c>
      <c r="G151" s="92" t="str">
        <f t="shared" si="3"/>
        <v/>
      </c>
    </row>
    <row r="152" spans="1:7" x14ac:dyDescent="0.25">
      <c r="A152" s="70" t="s">
        <v>1879</v>
      </c>
      <c r="B152" s="70" t="s">
        <v>1068</v>
      </c>
      <c r="C152" s="158" t="s">
        <v>240</v>
      </c>
      <c r="D152" s="204" t="s">
        <v>240</v>
      </c>
      <c r="F152" s="92" t="str">
        <f t="shared" si="2"/>
        <v/>
      </c>
      <c r="G152" s="92" t="str">
        <f t="shared" si="3"/>
        <v/>
      </c>
    </row>
    <row r="153" spans="1:7" x14ac:dyDescent="0.25">
      <c r="A153" s="70" t="s">
        <v>1880</v>
      </c>
      <c r="B153" s="70" t="s">
        <v>1070</v>
      </c>
      <c r="C153" s="158" t="s">
        <v>240</v>
      </c>
      <c r="D153" s="204" t="s">
        <v>240</v>
      </c>
      <c r="F153" s="92" t="str">
        <f t="shared" si="2"/>
        <v/>
      </c>
      <c r="G153" s="92" t="str">
        <f t="shared" si="3"/>
        <v/>
      </c>
    </row>
    <row r="154" spans="1:7" x14ac:dyDescent="0.25">
      <c r="A154" s="70" t="s">
        <v>1881</v>
      </c>
      <c r="B154" s="70" t="s">
        <v>1072</v>
      </c>
      <c r="C154" s="158" t="s">
        <v>240</v>
      </c>
      <c r="D154" s="204" t="s">
        <v>240</v>
      </c>
      <c r="F154" s="92" t="str">
        <f t="shared" si="2"/>
        <v/>
      </c>
      <c r="G154" s="92" t="str">
        <f t="shared" si="3"/>
        <v/>
      </c>
    </row>
    <row r="155" spans="1:7" x14ac:dyDescent="0.25">
      <c r="A155" s="70" t="s">
        <v>1882</v>
      </c>
      <c r="B155" s="70" t="s">
        <v>1074</v>
      </c>
      <c r="C155" s="158" t="s">
        <v>240</v>
      </c>
      <c r="D155" s="204" t="s">
        <v>240</v>
      </c>
      <c r="F155" s="92" t="str">
        <f t="shared" si="2"/>
        <v/>
      </c>
      <c r="G155" s="92" t="str">
        <f t="shared" si="3"/>
        <v/>
      </c>
    </row>
    <row r="156" spans="1:7" x14ac:dyDescent="0.25">
      <c r="A156" s="70" t="s">
        <v>1883</v>
      </c>
      <c r="B156" s="70" t="s">
        <v>1076</v>
      </c>
      <c r="C156" s="158" t="s">
        <v>240</v>
      </c>
      <c r="D156" s="204" t="s">
        <v>240</v>
      </c>
      <c r="F156" s="92" t="str">
        <f t="shared" si="2"/>
        <v/>
      </c>
      <c r="G156" s="92" t="str">
        <f t="shared" si="3"/>
        <v/>
      </c>
    </row>
    <row r="157" spans="1:7" x14ac:dyDescent="0.25">
      <c r="A157" s="70" t="s">
        <v>1884</v>
      </c>
      <c r="B157" s="94" t="s">
        <v>316</v>
      </c>
      <c r="C157" s="110">
        <f>SUM(C149:C156)</f>
        <v>0</v>
      </c>
      <c r="D157" s="139">
        <f>SUM(D149:D156)</f>
        <v>0</v>
      </c>
      <c r="F157" s="88">
        <f>SUM(F149:F156)</f>
        <v>0</v>
      </c>
      <c r="G157" s="88">
        <f>SUM(G149:G156)</f>
        <v>0</v>
      </c>
    </row>
    <row r="158" spans="1:7" outlineLevel="1" x14ac:dyDescent="0.25">
      <c r="A158" s="70" t="s">
        <v>1885</v>
      </c>
      <c r="B158" s="136" t="s">
        <v>1079</v>
      </c>
      <c r="C158" s="158"/>
      <c r="D158" s="204"/>
      <c r="F158" s="92" t="str">
        <f t="shared" si="2"/>
        <v/>
      </c>
      <c r="G158" s="92" t="str">
        <f t="shared" si="3"/>
        <v/>
      </c>
    </row>
    <row r="159" spans="1:7" outlineLevel="1" x14ac:dyDescent="0.25">
      <c r="A159" s="70" t="s">
        <v>1886</v>
      </c>
      <c r="B159" s="136" t="s">
        <v>1081</v>
      </c>
      <c r="C159" s="158"/>
      <c r="D159" s="204"/>
      <c r="F159" s="92" t="str">
        <f t="shared" si="2"/>
        <v/>
      </c>
      <c r="G159" s="92" t="str">
        <f t="shared" si="3"/>
        <v/>
      </c>
    </row>
    <row r="160" spans="1:7" outlineLevel="1" x14ac:dyDescent="0.25">
      <c r="A160" s="70" t="s">
        <v>1887</v>
      </c>
      <c r="B160" s="136" t="s">
        <v>1083</v>
      </c>
      <c r="C160" s="158"/>
      <c r="D160" s="204"/>
      <c r="F160" s="92" t="str">
        <f t="shared" si="2"/>
        <v/>
      </c>
      <c r="G160" s="92" t="str">
        <f t="shared" si="3"/>
        <v/>
      </c>
    </row>
    <row r="161" spans="1:7" outlineLevel="1" x14ac:dyDescent="0.25">
      <c r="A161" s="70" t="s">
        <v>1888</v>
      </c>
      <c r="B161" s="136" t="s">
        <v>1085</v>
      </c>
      <c r="C161" s="158"/>
      <c r="D161" s="204"/>
      <c r="F161" s="92" t="str">
        <f t="shared" si="2"/>
        <v/>
      </c>
      <c r="G161" s="92" t="str">
        <f t="shared" si="3"/>
        <v/>
      </c>
    </row>
    <row r="162" spans="1:7" outlineLevel="1" x14ac:dyDescent="0.25">
      <c r="A162" s="70" t="s">
        <v>1889</v>
      </c>
      <c r="B162" s="136" t="s">
        <v>1087</v>
      </c>
      <c r="C162" s="158"/>
      <c r="D162" s="204"/>
      <c r="F162" s="92" t="str">
        <f t="shared" si="2"/>
        <v/>
      </c>
      <c r="G162" s="92" t="str">
        <f t="shared" si="3"/>
        <v/>
      </c>
    </row>
    <row r="163" spans="1:7" outlineLevel="1" x14ac:dyDescent="0.25">
      <c r="A163" s="70" t="s">
        <v>1890</v>
      </c>
      <c r="B163" s="136" t="s">
        <v>1089</v>
      </c>
      <c r="C163" s="158"/>
      <c r="D163" s="204"/>
      <c r="F163" s="92" t="str">
        <f t="shared" si="2"/>
        <v/>
      </c>
      <c r="G163" s="92" t="str">
        <f t="shared" si="3"/>
        <v/>
      </c>
    </row>
    <row r="164" spans="1:7" outlineLevel="1" x14ac:dyDescent="0.25">
      <c r="A164" s="70" t="s">
        <v>1891</v>
      </c>
      <c r="B164" s="97"/>
      <c r="F164" s="93"/>
      <c r="G164" s="93"/>
    </row>
    <row r="165" spans="1:7" outlineLevel="1" x14ac:dyDescent="0.25">
      <c r="A165" s="70" t="s">
        <v>1892</v>
      </c>
      <c r="B165" s="97"/>
      <c r="F165" s="93"/>
      <c r="G165" s="93"/>
    </row>
    <row r="166" spans="1:7" outlineLevel="1" x14ac:dyDescent="0.25">
      <c r="A166" s="70" t="s">
        <v>1893</v>
      </c>
      <c r="B166" s="97"/>
      <c r="F166" s="93"/>
      <c r="G166" s="93"/>
    </row>
    <row r="167" spans="1:7" ht="15" customHeight="1" x14ac:dyDescent="0.25">
      <c r="A167" s="79"/>
      <c r="B167" s="80" t="s">
        <v>1894</v>
      </c>
      <c r="C167" s="79" t="s">
        <v>1012</v>
      </c>
      <c r="D167" s="79" t="s">
        <v>1013</v>
      </c>
      <c r="E167" s="81"/>
      <c r="F167" s="79" t="s">
        <v>1748</v>
      </c>
      <c r="G167" s="79" t="s">
        <v>1014</v>
      </c>
    </row>
    <row r="168" spans="1:7" x14ac:dyDescent="0.25">
      <c r="A168" s="70" t="s">
        <v>1895</v>
      </c>
      <c r="B168" s="70" t="s">
        <v>1059</v>
      </c>
      <c r="C168" s="76" t="s">
        <v>240</v>
      </c>
      <c r="D168" s="76"/>
      <c r="F168" s="76"/>
      <c r="G168" s="76"/>
    </row>
    <row r="169" spans="1:7" x14ac:dyDescent="0.25">
      <c r="C169" s="76"/>
      <c r="D169" s="76"/>
      <c r="F169" s="76"/>
      <c r="G169" s="76"/>
    </row>
    <row r="170" spans="1:7" x14ac:dyDescent="0.25">
      <c r="B170" s="83" t="s">
        <v>1060</v>
      </c>
      <c r="C170" s="76"/>
      <c r="D170" s="76"/>
      <c r="G170" s="57"/>
    </row>
    <row r="171" spans="1:7" x14ac:dyDescent="0.25">
      <c r="A171" s="70" t="s">
        <v>1896</v>
      </c>
      <c r="B171" s="70" t="s">
        <v>1062</v>
      </c>
      <c r="C171" s="158" t="s">
        <v>240</v>
      </c>
      <c r="D171" s="158" t="s">
        <v>240</v>
      </c>
      <c r="F171" s="92" t="str">
        <f>IF($C$179=0,"",IF(C171="[Mark as ND1 if not relevant]","",C171/$C$179))</f>
        <v/>
      </c>
      <c r="G171" s="92" t="str">
        <f>IF($D$179=0,"",IF(D171="[Mark as ND1 if not relevant]","",D171/$D$179))</f>
        <v/>
      </c>
    </row>
    <row r="172" spans="1:7" x14ac:dyDescent="0.25">
      <c r="A172" s="70" t="s">
        <v>1897</v>
      </c>
      <c r="B172" s="70" t="s">
        <v>1064</v>
      </c>
      <c r="C172" s="158" t="s">
        <v>240</v>
      </c>
      <c r="D172" s="158" t="s">
        <v>240</v>
      </c>
      <c r="F172" s="92" t="str">
        <f t="shared" ref="F172:F178" si="4">IF($C$179=0,"",IF(C172="[Mark as ND1 if not relevant]","",C172/$C$179))</f>
        <v/>
      </c>
      <c r="G172" s="92" t="str">
        <f t="shared" ref="G172:G178" si="5">IF($D$179=0,"",IF(D172="[Mark as ND1 if not relevant]","",D172/$D$179))</f>
        <v/>
      </c>
    </row>
    <row r="173" spans="1:7" x14ac:dyDescent="0.25">
      <c r="A173" s="70" t="s">
        <v>1898</v>
      </c>
      <c r="B173" s="70" t="s">
        <v>1066</v>
      </c>
      <c r="C173" s="158" t="s">
        <v>240</v>
      </c>
      <c r="D173" s="158" t="s">
        <v>240</v>
      </c>
      <c r="F173" s="92" t="str">
        <f t="shared" si="4"/>
        <v/>
      </c>
      <c r="G173" s="92" t="str">
        <f t="shared" si="5"/>
        <v/>
      </c>
    </row>
    <row r="174" spans="1:7" x14ac:dyDescent="0.25">
      <c r="A174" s="70" t="s">
        <v>1899</v>
      </c>
      <c r="B174" s="70" t="s">
        <v>1068</v>
      </c>
      <c r="C174" s="158" t="s">
        <v>240</v>
      </c>
      <c r="D174" s="158" t="s">
        <v>240</v>
      </c>
      <c r="F174" s="92" t="str">
        <f t="shared" si="4"/>
        <v/>
      </c>
      <c r="G174" s="92" t="str">
        <f t="shared" si="5"/>
        <v/>
      </c>
    </row>
    <row r="175" spans="1:7" x14ac:dyDescent="0.25">
      <c r="A175" s="70" t="s">
        <v>1900</v>
      </c>
      <c r="B175" s="70" t="s">
        <v>1070</v>
      </c>
      <c r="C175" s="158" t="s">
        <v>240</v>
      </c>
      <c r="D175" s="158" t="s">
        <v>240</v>
      </c>
      <c r="F175" s="92" t="str">
        <f t="shared" si="4"/>
        <v/>
      </c>
      <c r="G175" s="92" t="str">
        <f t="shared" si="5"/>
        <v/>
      </c>
    </row>
    <row r="176" spans="1:7" x14ac:dyDescent="0.25">
      <c r="A176" s="70" t="s">
        <v>1901</v>
      </c>
      <c r="B176" s="70" t="s">
        <v>1072</v>
      </c>
      <c r="C176" s="158" t="s">
        <v>240</v>
      </c>
      <c r="D176" s="158" t="s">
        <v>240</v>
      </c>
      <c r="F176" s="92" t="str">
        <f t="shared" si="4"/>
        <v/>
      </c>
      <c r="G176" s="92" t="str">
        <f t="shared" si="5"/>
        <v/>
      </c>
    </row>
    <row r="177" spans="1:7" x14ac:dyDescent="0.25">
      <c r="A177" s="70" t="s">
        <v>1902</v>
      </c>
      <c r="B177" s="70" t="s">
        <v>1074</v>
      </c>
      <c r="C177" s="158" t="s">
        <v>240</v>
      </c>
      <c r="D177" s="158" t="s">
        <v>240</v>
      </c>
      <c r="F177" s="92" t="str">
        <f t="shared" si="4"/>
        <v/>
      </c>
      <c r="G177" s="92" t="str">
        <f t="shared" si="5"/>
        <v/>
      </c>
    </row>
    <row r="178" spans="1:7" x14ac:dyDescent="0.25">
      <c r="A178" s="70" t="s">
        <v>1903</v>
      </c>
      <c r="B178" s="70" t="s">
        <v>1076</v>
      </c>
      <c r="C178" s="158" t="s">
        <v>240</v>
      </c>
      <c r="D178" s="158" t="s">
        <v>240</v>
      </c>
      <c r="F178" s="92" t="str">
        <f t="shared" si="4"/>
        <v/>
      </c>
      <c r="G178" s="92" t="str">
        <f t="shared" si="5"/>
        <v/>
      </c>
    </row>
    <row r="179" spans="1:7" x14ac:dyDescent="0.25">
      <c r="A179" s="70" t="s">
        <v>1904</v>
      </c>
      <c r="B179" s="94" t="s">
        <v>316</v>
      </c>
      <c r="C179" s="110">
        <f>SUM(C171:C178)</f>
        <v>0</v>
      </c>
      <c r="D179" s="139">
        <f>SUM(D171:D178)</f>
        <v>0</v>
      </c>
      <c r="F179" s="88">
        <f>SUM(F171:F178)</f>
        <v>0</v>
      </c>
      <c r="G179" s="88">
        <f>SUM(G171:G178)</f>
        <v>0</v>
      </c>
    </row>
    <row r="180" spans="1:7" outlineLevel="1" x14ac:dyDescent="0.25">
      <c r="A180" s="70" t="s">
        <v>1905</v>
      </c>
      <c r="B180" s="136" t="s">
        <v>1079</v>
      </c>
      <c r="C180" s="158"/>
      <c r="D180" s="204"/>
      <c r="F180" s="92" t="str">
        <f t="shared" ref="F180:F185" si="6">IF($C$179=0,"",IF(C180="[for completion]","",C180/$C$179))</f>
        <v/>
      </c>
      <c r="G180" s="92" t="str">
        <f t="shared" ref="G180:G185" si="7">IF($D$179=0,"",IF(D180="[for completion]","",D180/$D$179))</f>
        <v/>
      </c>
    </row>
    <row r="181" spans="1:7" outlineLevel="1" x14ac:dyDescent="0.25">
      <c r="A181" s="70" t="s">
        <v>1906</v>
      </c>
      <c r="B181" s="136" t="s">
        <v>1081</v>
      </c>
      <c r="C181" s="158"/>
      <c r="D181" s="204"/>
      <c r="F181" s="92" t="str">
        <f t="shared" si="6"/>
        <v/>
      </c>
      <c r="G181" s="92" t="str">
        <f t="shared" si="7"/>
        <v/>
      </c>
    </row>
    <row r="182" spans="1:7" outlineLevel="1" x14ac:dyDescent="0.25">
      <c r="A182" s="70" t="s">
        <v>1907</v>
      </c>
      <c r="B182" s="136" t="s">
        <v>1083</v>
      </c>
      <c r="C182" s="158"/>
      <c r="D182" s="204"/>
      <c r="F182" s="92" t="str">
        <f t="shared" si="6"/>
        <v/>
      </c>
      <c r="G182" s="92" t="str">
        <f t="shared" si="7"/>
        <v/>
      </c>
    </row>
    <row r="183" spans="1:7" outlineLevel="1" x14ac:dyDescent="0.25">
      <c r="A183" s="70" t="s">
        <v>1908</v>
      </c>
      <c r="B183" s="136" t="s">
        <v>1085</v>
      </c>
      <c r="C183" s="158"/>
      <c r="D183" s="204"/>
      <c r="F183" s="92" t="str">
        <f t="shared" si="6"/>
        <v/>
      </c>
      <c r="G183" s="92" t="str">
        <f t="shared" si="7"/>
        <v/>
      </c>
    </row>
    <row r="184" spans="1:7" outlineLevel="1" x14ac:dyDescent="0.25">
      <c r="A184" s="70" t="s">
        <v>1909</v>
      </c>
      <c r="B184" s="136" t="s">
        <v>1087</v>
      </c>
      <c r="C184" s="158"/>
      <c r="D184" s="204"/>
      <c r="F184" s="92" t="str">
        <f t="shared" si="6"/>
        <v/>
      </c>
      <c r="G184" s="92" t="str">
        <f t="shared" si="7"/>
        <v/>
      </c>
    </row>
    <row r="185" spans="1:7" outlineLevel="1" x14ac:dyDescent="0.25">
      <c r="A185" s="70" t="s">
        <v>1910</v>
      </c>
      <c r="B185" s="136" t="s">
        <v>1089</v>
      </c>
      <c r="C185" s="158"/>
      <c r="D185" s="204"/>
      <c r="F185" s="92" t="str">
        <f t="shared" si="6"/>
        <v/>
      </c>
      <c r="G185" s="92" t="str">
        <f t="shared" si="7"/>
        <v/>
      </c>
    </row>
    <row r="186" spans="1:7" outlineLevel="1" x14ac:dyDescent="0.25">
      <c r="A186" s="70" t="s">
        <v>1911</v>
      </c>
      <c r="B186" s="97"/>
      <c r="F186" s="93"/>
      <c r="G186" s="93"/>
    </row>
    <row r="187" spans="1:7" outlineLevel="1" x14ac:dyDescent="0.25">
      <c r="A187" s="70" t="s">
        <v>1912</v>
      </c>
      <c r="B187" s="97"/>
      <c r="F187" s="93"/>
      <c r="G187" s="93"/>
    </row>
    <row r="188" spans="1:7" outlineLevel="1" x14ac:dyDescent="0.25">
      <c r="A188" s="70" t="s">
        <v>1913</v>
      </c>
      <c r="B188" s="97"/>
      <c r="F188" s="93"/>
      <c r="G188" s="93"/>
    </row>
    <row r="189" spans="1:7" ht="15" customHeight="1" x14ac:dyDescent="0.25">
      <c r="A189" s="79"/>
      <c r="B189" s="80" t="s">
        <v>1914</v>
      </c>
      <c r="C189" s="79" t="s">
        <v>1748</v>
      </c>
      <c r="D189" s="79" t="s">
        <v>1915</v>
      </c>
      <c r="E189" s="81"/>
      <c r="F189" s="79"/>
      <c r="G189" s="79"/>
    </row>
    <row r="190" spans="1:7" x14ac:dyDescent="0.25">
      <c r="A190" s="70" t="s">
        <v>1916</v>
      </c>
      <c r="B190" s="179" t="s">
        <v>931</v>
      </c>
      <c r="C190" s="146" t="s">
        <v>240</v>
      </c>
      <c r="D190" s="158" t="s">
        <v>240</v>
      </c>
      <c r="E190" s="87"/>
      <c r="F190" s="87"/>
      <c r="G190" s="89"/>
    </row>
    <row r="191" spans="1:7" x14ac:dyDescent="0.25">
      <c r="A191" s="70" t="s">
        <v>1917</v>
      </c>
      <c r="B191" s="179" t="s">
        <v>931</v>
      </c>
      <c r="C191" s="146" t="s">
        <v>240</v>
      </c>
      <c r="D191" s="158" t="s">
        <v>240</v>
      </c>
      <c r="E191" s="87"/>
      <c r="F191" s="87"/>
      <c r="G191" s="89"/>
    </row>
    <row r="192" spans="1:7" x14ac:dyDescent="0.25">
      <c r="A192" s="70" t="s">
        <v>1918</v>
      </c>
      <c r="B192" s="179" t="s">
        <v>931</v>
      </c>
      <c r="C192" s="146" t="s">
        <v>240</v>
      </c>
      <c r="D192" s="158" t="s">
        <v>240</v>
      </c>
      <c r="E192" s="89"/>
      <c r="F192" s="89"/>
      <c r="G192" s="89"/>
    </row>
    <row r="193" spans="1:7" x14ac:dyDescent="0.25">
      <c r="A193" s="70" t="s">
        <v>1919</v>
      </c>
      <c r="B193" s="179" t="s">
        <v>931</v>
      </c>
      <c r="C193" s="146" t="s">
        <v>240</v>
      </c>
      <c r="D193" s="158" t="s">
        <v>240</v>
      </c>
      <c r="E193" s="89"/>
      <c r="F193" s="89"/>
      <c r="G193" s="89"/>
    </row>
    <row r="194" spans="1:7" x14ac:dyDescent="0.25">
      <c r="A194" s="70" t="s">
        <v>1920</v>
      </c>
      <c r="B194" s="179" t="s">
        <v>931</v>
      </c>
      <c r="C194" s="146" t="s">
        <v>240</v>
      </c>
      <c r="D194" s="158" t="s">
        <v>240</v>
      </c>
      <c r="E194" s="89"/>
      <c r="F194" s="89"/>
      <c r="G194" s="89"/>
    </row>
    <row r="195" spans="1:7" x14ac:dyDescent="0.25">
      <c r="A195" s="70" t="s">
        <v>1921</v>
      </c>
      <c r="B195" s="179" t="s">
        <v>931</v>
      </c>
      <c r="C195" s="146" t="s">
        <v>240</v>
      </c>
      <c r="D195" s="158" t="s">
        <v>240</v>
      </c>
      <c r="E195" s="89"/>
      <c r="F195" s="89"/>
      <c r="G195" s="89"/>
    </row>
    <row r="196" spans="1:7" x14ac:dyDescent="0.25">
      <c r="A196" s="70" t="s">
        <v>1922</v>
      </c>
      <c r="B196" s="179" t="s">
        <v>931</v>
      </c>
      <c r="C196" s="146" t="s">
        <v>240</v>
      </c>
      <c r="D196" s="158" t="s">
        <v>240</v>
      </c>
      <c r="E196" s="89"/>
      <c r="F196" s="89"/>
      <c r="G196" s="89"/>
    </row>
    <row r="197" spans="1:7" x14ac:dyDescent="0.25">
      <c r="A197" s="70" t="s">
        <v>1923</v>
      </c>
      <c r="B197" s="179" t="s">
        <v>931</v>
      </c>
      <c r="C197" s="146" t="s">
        <v>240</v>
      </c>
      <c r="D197" s="158" t="s">
        <v>240</v>
      </c>
      <c r="E197" s="89"/>
      <c r="F197" s="89"/>
    </row>
    <row r="198" spans="1:7" x14ac:dyDescent="0.25">
      <c r="A198" s="70" t="s">
        <v>1924</v>
      </c>
      <c r="B198" s="179" t="s">
        <v>931</v>
      </c>
      <c r="C198" s="146" t="s">
        <v>240</v>
      </c>
      <c r="D198" s="158" t="s">
        <v>240</v>
      </c>
      <c r="E198" s="89"/>
      <c r="F198" s="89"/>
    </row>
    <row r="199" spans="1:7" x14ac:dyDescent="0.25">
      <c r="A199" s="70" t="s">
        <v>1925</v>
      </c>
      <c r="B199" s="179" t="s">
        <v>931</v>
      </c>
      <c r="C199" s="146" t="s">
        <v>240</v>
      </c>
      <c r="D199" s="158" t="s">
        <v>240</v>
      </c>
      <c r="E199" s="89"/>
      <c r="F199" s="89"/>
    </row>
    <row r="200" spans="1:7" x14ac:dyDescent="0.25">
      <c r="A200" s="70" t="s">
        <v>1926</v>
      </c>
      <c r="B200" s="179" t="s">
        <v>931</v>
      </c>
      <c r="C200" s="146" t="s">
        <v>240</v>
      </c>
      <c r="D200" s="158" t="s">
        <v>240</v>
      </c>
      <c r="E200" s="89"/>
      <c r="F200" s="89"/>
    </row>
    <row r="201" spans="1:7" x14ac:dyDescent="0.25">
      <c r="A201" s="70" t="s">
        <v>1927</v>
      </c>
      <c r="B201" s="179" t="s">
        <v>931</v>
      </c>
      <c r="C201" s="146" t="s">
        <v>240</v>
      </c>
      <c r="D201" s="158" t="s">
        <v>240</v>
      </c>
      <c r="E201" s="89"/>
      <c r="F201" s="89"/>
    </row>
    <row r="202" spans="1:7" x14ac:dyDescent="0.25">
      <c r="A202" s="70" t="s">
        <v>1928</v>
      </c>
      <c r="B202" s="179" t="s">
        <v>931</v>
      </c>
      <c r="C202" s="146" t="s">
        <v>240</v>
      </c>
      <c r="D202" s="158" t="s">
        <v>240</v>
      </c>
    </row>
    <row r="203" spans="1:7" x14ac:dyDescent="0.25">
      <c r="A203" s="70" t="s">
        <v>1929</v>
      </c>
      <c r="B203" s="179" t="s">
        <v>931</v>
      </c>
      <c r="C203" s="146" t="s">
        <v>240</v>
      </c>
      <c r="D203" s="158" t="s">
        <v>240</v>
      </c>
    </row>
    <row r="204" spans="1:7" x14ac:dyDescent="0.25">
      <c r="A204" s="70" t="s">
        <v>1930</v>
      </c>
      <c r="B204" s="179" t="s">
        <v>931</v>
      </c>
      <c r="C204" s="146" t="s">
        <v>240</v>
      </c>
      <c r="D204" s="158" t="s">
        <v>240</v>
      </c>
    </row>
    <row r="205" spans="1:7" x14ac:dyDescent="0.25">
      <c r="A205" s="70" t="s">
        <v>1931</v>
      </c>
      <c r="B205" s="179" t="s">
        <v>931</v>
      </c>
      <c r="C205" s="146" t="s">
        <v>240</v>
      </c>
      <c r="D205" s="158" t="s">
        <v>240</v>
      </c>
    </row>
    <row r="206" spans="1:7" x14ac:dyDescent="0.25">
      <c r="A206" s="70" t="s">
        <v>1932</v>
      </c>
      <c r="B206" s="179" t="s">
        <v>931</v>
      </c>
      <c r="C206" s="146" t="s">
        <v>240</v>
      </c>
      <c r="D206" s="158" t="s">
        <v>240</v>
      </c>
    </row>
    <row r="207" spans="1:7" outlineLevel="1" x14ac:dyDescent="0.25">
      <c r="A207" s="70" t="s">
        <v>1933</v>
      </c>
    </row>
    <row r="208" spans="1:7" outlineLevel="1" x14ac:dyDescent="0.25">
      <c r="A208" s="70" t="s">
        <v>1934</v>
      </c>
    </row>
    <row r="209" spans="1:7" outlineLevel="1" x14ac:dyDescent="0.25">
      <c r="A209" s="70" t="s">
        <v>1935</v>
      </c>
    </row>
    <row r="210" spans="1:7" outlineLevel="1" x14ac:dyDescent="0.25">
      <c r="A210" s="70" t="s">
        <v>1936</v>
      </c>
    </row>
    <row r="211" spans="1:7" outlineLevel="1" x14ac:dyDescent="0.25">
      <c r="A211" s="70" t="s">
        <v>1937</v>
      </c>
    </row>
    <row r="212" spans="1:7" x14ac:dyDescent="0.25">
      <c r="A212" s="79"/>
      <c r="B212" s="80" t="s">
        <v>1938</v>
      </c>
      <c r="C212" s="79" t="s">
        <v>1748</v>
      </c>
      <c r="D212" s="79" t="s">
        <v>1915</v>
      </c>
      <c r="E212" s="81"/>
      <c r="F212" s="79"/>
      <c r="G212" s="79"/>
    </row>
    <row r="213" spans="1:7" x14ac:dyDescent="0.25">
      <c r="A213" s="70" t="s">
        <v>1939</v>
      </c>
      <c r="B213" s="179" t="s">
        <v>931</v>
      </c>
      <c r="C213" s="231" t="s">
        <v>240</v>
      </c>
      <c r="D213" s="158" t="s">
        <v>240</v>
      </c>
    </row>
    <row r="214" spans="1:7" x14ac:dyDescent="0.25">
      <c r="A214" s="70" t="s">
        <v>1940</v>
      </c>
      <c r="B214" s="179" t="s">
        <v>931</v>
      </c>
      <c r="C214" s="231" t="s">
        <v>240</v>
      </c>
      <c r="D214" s="158" t="s">
        <v>240</v>
      </c>
    </row>
    <row r="215" spans="1:7" x14ac:dyDescent="0.25">
      <c r="A215" s="70" t="s">
        <v>1941</v>
      </c>
      <c r="B215" s="179" t="s">
        <v>931</v>
      </c>
      <c r="C215" s="231" t="s">
        <v>240</v>
      </c>
      <c r="D215" s="158" t="s">
        <v>240</v>
      </c>
    </row>
    <row r="216" spans="1:7" x14ac:dyDescent="0.25">
      <c r="A216" s="70" t="s">
        <v>1942</v>
      </c>
      <c r="B216" s="179" t="s">
        <v>931</v>
      </c>
      <c r="C216" s="231" t="s">
        <v>240</v>
      </c>
      <c r="D216" s="158" t="s">
        <v>240</v>
      </c>
    </row>
    <row r="217" spans="1:7" x14ac:dyDescent="0.25">
      <c r="A217" s="70" t="s">
        <v>1943</v>
      </c>
      <c r="B217" s="179" t="s">
        <v>931</v>
      </c>
      <c r="C217" s="231" t="s">
        <v>240</v>
      </c>
      <c r="D217" s="158" t="s">
        <v>240</v>
      </c>
    </row>
    <row r="218" spans="1:7" x14ac:dyDescent="0.25">
      <c r="A218" s="70" t="s">
        <v>1944</v>
      </c>
      <c r="B218" s="179" t="s">
        <v>931</v>
      </c>
      <c r="C218" s="231" t="s">
        <v>240</v>
      </c>
      <c r="D218" s="158" t="s">
        <v>240</v>
      </c>
    </row>
    <row r="219" spans="1:7" x14ac:dyDescent="0.25">
      <c r="A219" s="70" t="s">
        <v>1945</v>
      </c>
      <c r="B219" s="179" t="s">
        <v>931</v>
      </c>
      <c r="C219" s="231" t="s">
        <v>240</v>
      </c>
      <c r="D219" s="158" t="s">
        <v>240</v>
      </c>
    </row>
    <row r="220" spans="1:7" x14ac:dyDescent="0.25">
      <c r="A220" s="70" t="s">
        <v>1946</v>
      </c>
      <c r="B220" s="179" t="s">
        <v>931</v>
      </c>
      <c r="C220" s="231" t="s">
        <v>240</v>
      </c>
      <c r="D220" s="158" t="s">
        <v>240</v>
      </c>
    </row>
    <row r="221" spans="1:7" x14ac:dyDescent="0.25">
      <c r="A221" s="70" t="s">
        <v>1947</v>
      </c>
      <c r="B221" s="179" t="s">
        <v>931</v>
      </c>
      <c r="C221" s="231" t="s">
        <v>240</v>
      </c>
      <c r="D221" s="158" t="s">
        <v>240</v>
      </c>
    </row>
    <row r="222" spans="1:7" x14ac:dyDescent="0.25">
      <c r="A222" s="70" t="s">
        <v>1948</v>
      </c>
      <c r="B222" s="179" t="s">
        <v>931</v>
      </c>
      <c r="C222" s="231" t="s">
        <v>240</v>
      </c>
      <c r="D222" s="158" t="s">
        <v>240</v>
      </c>
    </row>
    <row r="223" spans="1:7" x14ac:dyDescent="0.25">
      <c r="A223" s="70" t="s">
        <v>1949</v>
      </c>
      <c r="B223" s="179" t="s">
        <v>931</v>
      </c>
      <c r="C223" s="231" t="s">
        <v>240</v>
      </c>
      <c r="D223" s="158" t="s">
        <v>240</v>
      </c>
    </row>
    <row r="224" spans="1:7" x14ac:dyDescent="0.25">
      <c r="A224" s="70" t="s">
        <v>1950</v>
      </c>
      <c r="B224" s="179" t="s">
        <v>931</v>
      </c>
      <c r="C224" s="231" t="s">
        <v>240</v>
      </c>
      <c r="D224" s="158" t="s">
        <v>240</v>
      </c>
    </row>
    <row r="225" spans="1:7" x14ac:dyDescent="0.25">
      <c r="A225" s="70" t="s">
        <v>1951</v>
      </c>
      <c r="B225" s="179" t="s">
        <v>931</v>
      </c>
      <c r="C225" s="231" t="s">
        <v>240</v>
      </c>
      <c r="D225" s="158" t="s">
        <v>240</v>
      </c>
    </row>
    <row r="226" spans="1:7" x14ac:dyDescent="0.25">
      <c r="A226" s="70" t="s">
        <v>1952</v>
      </c>
      <c r="B226" s="179" t="s">
        <v>931</v>
      </c>
      <c r="C226" s="231" t="s">
        <v>240</v>
      </c>
      <c r="D226" s="158" t="s">
        <v>240</v>
      </c>
    </row>
    <row r="227" spans="1:7" x14ac:dyDescent="0.25">
      <c r="A227" s="70" t="s">
        <v>1953</v>
      </c>
      <c r="B227" s="179" t="s">
        <v>931</v>
      </c>
      <c r="C227" s="231" t="s">
        <v>240</v>
      </c>
      <c r="D227" s="158" t="s">
        <v>240</v>
      </c>
    </row>
    <row r="228" spans="1:7" x14ac:dyDescent="0.25">
      <c r="A228" s="70" t="s">
        <v>1954</v>
      </c>
      <c r="B228" s="179" t="s">
        <v>931</v>
      </c>
      <c r="C228" s="231" t="s">
        <v>240</v>
      </c>
      <c r="D228" s="158" t="s">
        <v>240</v>
      </c>
    </row>
    <row r="229" spans="1:7" x14ac:dyDescent="0.25">
      <c r="A229" s="70" t="s">
        <v>1955</v>
      </c>
      <c r="B229" s="179" t="s">
        <v>931</v>
      </c>
      <c r="C229" s="231" t="s">
        <v>240</v>
      </c>
      <c r="D229" s="158" t="s">
        <v>240</v>
      </c>
    </row>
    <row r="230" spans="1:7" x14ac:dyDescent="0.25">
      <c r="A230" s="70" t="s">
        <v>1956</v>
      </c>
      <c r="B230" s="74"/>
      <c r="C230" s="141"/>
      <c r="D230" s="52"/>
    </row>
    <row r="231" spans="1:7" x14ac:dyDescent="0.25">
      <c r="A231" s="70" t="s">
        <v>1957</v>
      </c>
      <c r="B231" s="74"/>
      <c r="C231" s="141"/>
      <c r="D231" s="52"/>
    </row>
    <row r="232" spans="1:7" x14ac:dyDescent="0.25">
      <c r="A232" s="70" t="s">
        <v>1958</v>
      </c>
      <c r="B232" s="74"/>
      <c r="C232" s="141"/>
      <c r="D232" s="52"/>
    </row>
    <row r="233" spans="1:7" x14ac:dyDescent="0.25">
      <c r="A233" s="70" t="s">
        <v>1959</v>
      </c>
      <c r="B233" s="74"/>
      <c r="C233" s="141"/>
      <c r="D233" s="52"/>
    </row>
    <row r="234" spans="1:7" x14ac:dyDescent="0.25">
      <c r="A234" s="70" t="s">
        <v>1960</v>
      </c>
      <c r="B234" s="74"/>
      <c r="C234" s="141"/>
      <c r="D234" s="52"/>
    </row>
    <row r="235" spans="1:7" x14ac:dyDescent="0.25">
      <c r="A235" s="79"/>
      <c r="B235" s="80" t="s">
        <v>1961</v>
      </c>
      <c r="C235" s="79" t="s">
        <v>1748</v>
      </c>
      <c r="D235" s="79" t="s">
        <v>1915</v>
      </c>
      <c r="E235" s="81"/>
      <c r="F235" s="79"/>
      <c r="G235" s="79"/>
    </row>
    <row r="236" spans="1:7" x14ac:dyDescent="0.25">
      <c r="A236" s="70" t="s">
        <v>1962</v>
      </c>
      <c r="B236" s="179" t="s">
        <v>931</v>
      </c>
      <c r="C236" s="231" t="s">
        <v>240</v>
      </c>
      <c r="D236" s="158" t="s">
        <v>240</v>
      </c>
    </row>
    <row r="237" spans="1:7" x14ac:dyDescent="0.25">
      <c r="A237" s="70" t="s">
        <v>1963</v>
      </c>
      <c r="B237" s="179" t="s">
        <v>931</v>
      </c>
      <c r="C237" s="231" t="s">
        <v>240</v>
      </c>
      <c r="D237" s="158" t="s">
        <v>240</v>
      </c>
    </row>
    <row r="238" spans="1:7" x14ac:dyDescent="0.25">
      <c r="A238" s="70" t="s">
        <v>1964</v>
      </c>
      <c r="B238" s="179" t="s">
        <v>931</v>
      </c>
      <c r="C238" s="231" t="s">
        <v>240</v>
      </c>
      <c r="D238" s="158" t="s">
        <v>240</v>
      </c>
    </row>
    <row r="239" spans="1:7" x14ac:dyDescent="0.25">
      <c r="A239" s="70" t="s">
        <v>1965</v>
      </c>
      <c r="B239" s="179" t="s">
        <v>931</v>
      </c>
      <c r="C239" s="231" t="s">
        <v>240</v>
      </c>
      <c r="D239" s="158" t="s">
        <v>240</v>
      </c>
    </row>
    <row r="240" spans="1:7" x14ac:dyDescent="0.25">
      <c r="A240" s="70" t="s">
        <v>1966</v>
      </c>
      <c r="B240" s="179" t="s">
        <v>931</v>
      </c>
      <c r="C240" s="231" t="s">
        <v>240</v>
      </c>
      <c r="D240" s="158" t="s">
        <v>240</v>
      </c>
    </row>
    <row r="241" spans="1:4" x14ac:dyDescent="0.25">
      <c r="A241" s="70" t="s">
        <v>1967</v>
      </c>
      <c r="B241" s="179" t="s">
        <v>931</v>
      </c>
      <c r="C241" s="231" t="s">
        <v>240</v>
      </c>
      <c r="D241" s="158" t="s">
        <v>240</v>
      </c>
    </row>
    <row r="242" spans="1:4" x14ac:dyDescent="0.25">
      <c r="A242" s="70" t="s">
        <v>1968</v>
      </c>
      <c r="B242" s="179" t="s">
        <v>931</v>
      </c>
      <c r="C242" s="231" t="s">
        <v>240</v>
      </c>
      <c r="D242" s="158" t="s">
        <v>240</v>
      </c>
    </row>
    <row r="243" spans="1:4" x14ac:dyDescent="0.25">
      <c r="A243" s="70" t="s">
        <v>1969</v>
      </c>
      <c r="B243" s="179" t="s">
        <v>931</v>
      </c>
      <c r="C243" s="231" t="s">
        <v>240</v>
      </c>
      <c r="D243" s="158" t="s">
        <v>240</v>
      </c>
    </row>
    <row r="244" spans="1:4" x14ac:dyDescent="0.25">
      <c r="A244" s="70" t="s">
        <v>1970</v>
      </c>
      <c r="B244" s="179" t="s">
        <v>931</v>
      </c>
      <c r="C244" s="231" t="s">
        <v>240</v>
      </c>
      <c r="D244" s="158" t="s">
        <v>240</v>
      </c>
    </row>
    <row r="245" spans="1:4" x14ac:dyDescent="0.25">
      <c r="A245" s="70" t="s">
        <v>1971</v>
      </c>
      <c r="B245" s="179" t="s">
        <v>931</v>
      </c>
      <c r="C245" s="231" t="s">
        <v>240</v>
      </c>
      <c r="D245" s="158" t="s">
        <v>240</v>
      </c>
    </row>
    <row r="246" spans="1:4" x14ac:dyDescent="0.25">
      <c r="A246" s="70" t="s">
        <v>1972</v>
      </c>
      <c r="B246" s="179" t="s">
        <v>931</v>
      </c>
      <c r="C246" s="231" t="s">
        <v>240</v>
      </c>
      <c r="D246" s="158" t="s">
        <v>240</v>
      </c>
    </row>
    <row r="247" spans="1:4" x14ac:dyDescent="0.25">
      <c r="A247" s="70" t="s">
        <v>1973</v>
      </c>
      <c r="B247" s="179" t="s">
        <v>931</v>
      </c>
      <c r="C247" s="231" t="s">
        <v>240</v>
      </c>
      <c r="D247" s="158" t="s">
        <v>240</v>
      </c>
    </row>
    <row r="248" spans="1:4" x14ac:dyDescent="0.25">
      <c r="A248" s="70" t="s">
        <v>1974</v>
      </c>
      <c r="B248" s="179" t="s">
        <v>931</v>
      </c>
      <c r="C248" s="231" t="s">
        <v>240</v>
      </c>
      <c r="D248" s="158" t="s">
        <v>240</v>
      </c>
    </row>
    <row r="249" spans="1:4" x14ac:dyDescent="0.25">
      <c r="A249" s="70" t="s">
        <v>1975</v>
      </c>
      <c r="B249" s="179" t="s">
        <v>931</v>
      </c>
      <c r="C249" s="231" t="s">
        <v>240</v>
      </c>
      <c r="D249" s="158" t="s">
        <v>240</v>
      </c>
    </row>
    <row r="250" spans="1:4" x14ac:dyDescent="0.25">
      <c r="A250" s="70" t="s">
        <v>1976</v>
      </c>
      <c r="B250" s="179" t="s">
        <v>931</v>
      </c>
      <c r="C250" s="231" t="s">
        <v>240</v>
      </c>
      <c r="D250" s="158" t="s">
        <v>240</v>
      </c>
    </row>
    <row r="251" spans="1:4" x14ac:dyDescent="0.25">
      <c r="A251" s="70" t="s">
        <v>1977</v>
      </c>
      <c r="B251" s="179" t="s">
        <v>931</v>
      </c>
      <c r="C251" s="231" t="s">
        <v>240</v>
      </c>
      <c r="D251" s="158" t="s">
        <v>240</v>
      </c>
    </row>
    <row r="252" spans="1:4" x14ac:dyDescent="0.25">
      <c r="A252" s="70" t="s">
        <v>1978</v>
      </c>
      <c r="B252" s="179" t="s">
        <v>931</v>
      </c>
      <c r="C252" s="231" t="s">
        <v>240</v>
      </c>
      <c r="D252" s="158" t="s">
        <v>240</v>
      </c>
    </row>
    <row r="253" spans="1:4" x14ac:dyDescent="0.25">
      <c r="A253" s="70" t="s">
        <v>1979</v>
      </c>
      <c r="B253" s="76"/>
      <c r="C253" s="76"/>
      <c r="D253" s="76"/>
    </row>
    <row r="254" spans="1:4" x14ac:dyDescent="0.25">
      <c r="A254" s="70" t="s">
        <v>1980</v>
      </c>
      <c r="B254" s="76"/>
      <c r="C254" s="76"/>
      <c r="D254" s="76"/>
    </row>
    <row r="255" spans="1:4" x14ac:dyDescent="0.25">
      <c r="A255" s="70" t="s">
        <v>1981</v>
      </c>
    </row>
    <row r="256" spans="1:4" x14ac:dyDescent="0.25">
      <c r="A256" s="70" t="s">
        <v>1982</v>
      </c>
    </row>
    <row r="257" spans="1:1" x14ac:dyDescent="0.25">
      <c r="A257" s="70" t="s">
        <v>1983</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heetViews>
  <sheetFormatPr baseColWidth="10" defaultColWidth="11.28515625" defaultRowHeight="14.3" outlineLevelRow="1" x14ac:dyDescent="0.25"/>
  <cols>
    <col min="1" max="1" width="16.28515625" style="2" customWidth="1"/>
    <col min="2" max="2" width="89.85546875" style="57" bestFit="1" customWidth="1"/>
    <col min="3" max="3" width="134.7109375" style="2" customWidth="1"/>
    <col min="4" max="16384" width="11.28515625" style="2"/>
  </cols>
  <sheetData>
    <row r="1" spans="1:3" ht="31.4" x14ac:dyDescent="0.25">
      <c r="A1" s="1" t="s">
        <v>1984</v>
      </c>
      <c r="B1" s="1"/>
      <c r="C1" s="22" t="s">
        <v>226</v>
      </c>
    </row>
    <row r="2" spans="1:3" x14ac:dyDescent="0.25">
      <c r="B2" s="54"/>
      <c r="C2" s="54"/>
    </row>
    <row r="3" spans="1:3" x14ac:dyDescent="0.25">
      <c r="A3" s="171" t="s">
        <v>1985</v>
      </c>
      <c r="B3" s="172"/>
      <c r="C3" s="54"/>
    </row>
    <row r="4" spans="1:3" x14ac:dyDescent="0.25">
      <c r="C4" s="54"/>
    </row>
    <row r="5" spans="1:3" ht="37.1" x14ac:dyDescent="0.25">
      <c r="A5" s="67" t="s">
        <v>237</v>
      </c>
      <c r="B5" s="67" t="s">
        <v>1986</v>
      </c>
      <c r="C5" s="173" t="s">
        <v>1987</v>
      </c>
    </row>
    <row r="6" spans="1:3" ht="42.8" x14ac:dyDescent="0.25">
      <c r="A6" s="119" t="s">
        <v>1988</v>
      </c>
      <c r="B6" s="71" t="s">
        <v>1989</v>
      </c>
      <c r="C6" s="174" t="s">
        <v>1990</v>
      </c>
    </row>
    <row r="7" spans="1:3" ht="28.55" x14ac:dyDescent="0.25">
      <c r="A7" s="119" t="s">
        <v>1991</v>
      </c>
      <c r="B7" s="71" t="s">
        <v>1992</v>
      </c>
      <c r="C7" s="174" t="s">
        <v>1993</v>
      </c>
    </row>
    <row r="8" spans="1:3" ht="28.55" x14ac:dyDescent="0.25">
      <c r="A8" s="119" t="s">
        <v>1994</v>
      </c>
      <c r="B8" s="71" t="s">
        <v>1995</v>
      </c>
      <c r="C8" s="174" t="s">
        <v>1996</v>
      </c>
    </row>
    <row r="9" spans="1:3" ht="28.55" x14ac:dyDescent="0.25">
      <c r="A9" s="119" t="s">
        <v>1997</v>
      </c>
      <c r="B9" s="71" t="s">
        <v>1998</v>
      </c>
      <c r="C9" s="240" t="s">
        <v>1999</v>
      </c>
    </row>
    <row r="10" spans="1:3" ht="44.2" customHeight="1" x14ac:dyDescent="0.25">
      <c r="A10" s="119" t="s">
        <v>2000</v>
      </c>
      <c r="B10" s="71" t="s">
        <v>2001</v>
      </c>
      <c r="C10" s="240" t="s">
        <v>3067</v>
      </c>
    </row>
    <row r="11" spans="1:3" ht="54.75" customHeight="1" x14ac:dyDescent="0.25">
      <c r="A11" s="119" t="s">
        <v>2002</v>
      </c>
      <c r="B11" s="71" t="s">
        <v>2003</v>
      </c>
      <c r="C11" s="240" t="s">
        <v>3072</v>
      </c>
    </row>
    <row r="12" spans="1:3" ht="99.8" x14ac:dyDescent="0.25">
      <c r="A12" s="119" t="s">
        <v>2004</v>
      </c>
      <c r="B12" s="71" t="s">
        <v>2005</v>
      </c>
      <c r="C12" s="240" t="s">
        <v>2006</v>
      </c>
    </row>
    <row r="13" spans="1:3" ht="42.8" x14ac:dyDescent="0.25">
      <c r="A13" s="119" t="s">
        <v>2007</v>
      </c>
      <c r="B13" s="71" t="s">
        <v>2008</v>
      </c>
      <c r="C13" s="240" t="s">
        <v>2009</v>
      </c>
    </row>
    <row r="14" spans="1:3" ht="65.599999999999994" x14ac:dyDescent="0.25">
      <c r="A14" s="119" t="s">
        <v>2010</v>
      </c>
      <c r="B14" s="71" t="s">
        <v>2011</v>
      </c>
      <c r="C14" s="240" t="s">
        <v>2012</v>
      </c>
    </row>
    <row r="15" spans="1:3" ht="57.05" x14ac:dyDescent="0.25">
      <c r="A15" s="119" t="s">
        <v>2013</v>
      </c>
      <c r="B15" s="71" t="s">
        <v>2014</v>
      </c>
      <c r="C15" s="240" t="s">
        <v>2015</v>
      </c>
    </row>
    <row r="16" spans="1:3" x14ac:dyDescent="0.25">
      <c r="A16" s="119" t="s">
        <v>2016</v>
      </c>
      <c r="B16" s="71" t="s">
        <v>2017</v>
      </c>
      <c r="C16" s="240" t="s">
        <v>2018</v>
      </c>
    </row>
    <row r="17" spans="1:3" ht="29.95" customHeight="1" x14ac:dyDescent="0.25">
      <c r="A17" s="119" t="s">
        <v>2019</v>
      </c>
      <c r="B17" s="175" t="s">
        <v>2020</v>
      </c>
      <c r="C17" s="240" t="s">
        <v>3068</v>
      </c>
    </row>
    <row r="18" spans="1:3" x14ac:dyDescent="0.25">
      <c r="A18" s="119" t="s">
        <v>2021</v>
      </c>
      <c r="B18" s="175" t="s">
        <v>2022</v>
      </c>
      <c r="C18" s="240" t="s">
        <v>3069</v>
      </c>
    </row>
    <row r="19" spans="1:3" x14ac:dyDescent="0.25">
      <c r="A19" s="119" t="s">
        <v>2023</v>
      </c>
      <c r="B19" s="175" t="s">
        <v>2024</v>
      </c>
      <c r="C19" s="240" t="s">
        <v>3070</v>
      </c>
    </row>
    <row r="20" spans="1:3" x14ac:dyDescent="0.25">
      <c r="A20" s="119" t="s">
        <v>2025</v>
      </c>
      <c r="B20" s="71" t="s">
        <v>2026</v>
      </c>
      <c r="C20" s="240" t="s">
        <v>3071</v>
      </c>
    </row>
    <row r="21" spans="1:3" x14ac:dyDescent="0.25">
      <c r="A21" s="119" t="s">
        <v>2027</v>
      </c>
      <c r="B21" s="90" t="s">
        <v>2028</v>
      </c>
      <c r="C21" s="241"/>
    </row>
    <row r="22" spans="1:3" x14ac:dyDescent="0.25">
      <c r="A22" s="119" t="s">
        <v>2029</v>
      </c>
      <c r="B22" s="176"/>
      <c r="C22" s="176"/>
    </row>
    <row r="23" spans="1:3" outlineLevel="1" x14ac:dyDescent="0.25">
      <c r="A23" s="119" t="s">
        <v>2030</v>
      </c>
      <c r="B23" s="76"/>
      <c r="C23" s="76"/>
    </row>
    <row r="24" spans="1:3" outlineLevel="1" x14ac:dyDescent="0.25">
      <c r="A24" s="119" t="s">
        <v>2031</v>
      </c>
      <c r="B24" s="152"/>
      <c r="C24" s="76"/>
    </row>
    <row r="25" spans="1:3" outlineLevel="1" x14ac:dyDescent="0.25">
      <c r="A25" s="119" t="s">
        <v>2032</v>
      </c>
      <c r="B25" s="152"/>
      <c r="C25" s="76"/>
    </row>
    <row r="26" spans="1:3" outlineLevel="1" x14ac:dyDescent="0.25">
      <c r="A26" s="119" t="s">
        <v>2033</v>
      </c>
      <c r="B26" s="152"/>
      <c r="C26" s="76"/>
    </row>
    <row r="27" spans="1:3" outlineLevel="1" x14ac:dyDescent="0.25">
      <c r="A27" s="119" t="s">
        <v>2034</v>
      </c>
      <c r="B27" s="152"/>
      <c r="C27" s="76"/>
    </row>
    <row r="28" spans="1:3" ht="18.55" outlineLevel="1" x14ac:dyDescent="0.25">
      <c r="A28" s="67"/>
      <c r="B28" s="67" t="s">
        <v>2035</v>
      </c>
      <c r="C28" s="173" t="s">
        <v>1987</v>
      </c>
    </row>
    <row r="29" spans="1:3" outlineLevel="1" x14ac:dyDescent="0.25">
      <c r="A29" s="119" t="s">
        <v>2036</v>
      </c>
      <c r="B29" s="71" t="s">
        <v>2037</v>
      </c>
      <c r="C29" s="76" t="s">
        <v>3073</v>
      </c>
    </row>
    <row r="30" spans="1:3" outlineLevel="1" x14ac:dyDescent="0.25">
      <c r="A30" s="119" t="s">
        <v>2038</v>
      </c>
      <c r="B30" s="71" t="s">
        <v>2039</v>
      </c>
      <c r="C30" s="76" t="s">
        <v>2062</v>
      </c>
    </row>
    <row r="31" spans="1:3" ht="28.55" outlineLevel="1" x14ac:dyDescent="0.25">
      <c r="A31" s="119" t="s">
        <v>2040</v>
      </c>
      <c r="B31" s="71" t="s">
        <v>2041</v>
      </c>
      <c r="C31" s="76" t="s">
        <v>3074</v>
      </c>
    </row>
    <row r="32" spans="1:3" ht="28.55" outlineLevel="1" x14ac:dyDescent="0.25">
      <c r="A32" s="119" t="s">
        <v>2042</v>
      </c>
      <c r="B32" s="177" t="s">
        <v>2043</v>
      </c>
      <c r="C32" s="76" t="s">
        <v>2065</v>
      </c>
    </row>
    <row r="33" spans="1:3" outlineLevel="1" x14ac:dyDescent="0.25">
      <c r="A33" s="119" t="s">
        <v>2044</v>
      </c>
      <c r="B33" s="178"/>
      <c r="C33" s="76"/>
    </row>
    <row r="34" spans="1:3" outlineLevel="1" x14ac:dyDescent="0.25">
      <c r="A34" s="119" t="s">
        <v>2045</v>
      </c>
      <c r="B34" s="178"/>
      <c r="C34" s="76"/>
    </row>
    <row r="35" spans="1:3" outlineLevel="1" x14ac:dyDescent="0.25">
      <c r="A35" s="119" t="s">
        <v>2046</v>
      </c>
      <c r="B35" s="178"/>
      <c r="C35" s="76"/>
    </row>
    <row r="36" spans="1:3" outlineLevel="1" x14ac:dyDescent="0.25">
      <c r="A36" s="119" t="s">
        <v>2047</v>
      </c>
      <c r="B36" s="178"/>
      <c r="C36" s="76"/>
    </row>
    <row r="37" spans="1:3" outlineLevel="1" x14ac:dyDescent="0.25">
      <c r="A37" s="119" t="s">
        <v>2048</v>
      </c>
      <c r="B37" s="178"/>
      <c r="C37" s="76"/>
    </row>
    <row r="38" spans="1:3" outlineLevel="1" x14ac:dyDescent="0.25">
      <c r="A38" s="119" t="s">
        <v>2049</v>
      </c>
      <c r="B38" s="178"/>
      <c r="C38" s="76"/>
    </row>
    <row r="39" spans="1:3" outlineLevel="1" x14ac:dyDescent="0.25">
      <c r="A39" s="119" t="s">
        <v>2050</v>
      </c>
      <c r="B39" s="178"/>
      <c r="C39" s="76"/>
    </row>
    <row r="40" spans="1:3" outlineLevel="1" x14ac:dyDescent="0.25">
      <c r="A40" s="119" t="s">
        <v>2051</v>
      </c>
      <c r="B40" s="2"/>
      <c r="C40" s="76"/>
    </row>
    <row r="41" spans="1:3" outlineLevel="1" x14ac:dyDescent="0.25">
      <c r="A41" s="119" t="s">
        <v>2052</v>
      </c>
      <c r="B41" s="178"/>
      <c r="C41" s="76"/>
    </row>
    <row r="42" spans="1:3" outlineLevel="1" x14ac:dyDescent="0.25">
      <c r="A42" s="119" t="s">
        <v>2053</v>
      </c>
      <c r="B42" s="178"/>
      <c r="C42" s="76"/>
    </row>
    <row r="43" spans="1:3" outlineLevel="1" x14ac:dyDescent="0.25">
      <c r="A43" s="119" t="s">
        <v>2054</v>
      </c>
      <c r="B43" s="178"/>
      <c r="C43" s="76"/>
    </row>
    <row r="44" spans="1:3" ht="18.55" x14ac:dyDescent="0.25">
      <c r="A44" s="67"/>
      <c r="B44" s="67" t="s">
        <v>2055</v>
      </c>
      <c r="C44" s="173" t="s">
        <v>2056</v>
      </c>
    </row>
    <row r="45" spans="1:3" x14ac:dyDescent="0.25">
      <c r="A45" s="119" t="s">
        <v>2057</v>
      </c>
      <c r="B45" s="175" t="s">
        <v>2058</v>
      </c>
      <c r="C45" s="76" t="s">
        <v>2059</v>
      </c>
    </row>
    <row r="46" spans="1:3" x14ac:dyDescent="0.25">
      <c r="A46" s="119" t="s">
        <v>2060</v>
      </c>
      <c r="B46" s="175" t="s">
        <v>2061</v>
      </c>
      <c r="C46" s="76" t="s">
        <v>2062</v>
      </c>
    </row>
    <row r="47" spans="1:3" x14ac:dyDescent="0.25">
      <c r="A47" s="119" t="s">
        <v>2063</v>
      </c>
      <c r="B47" s="175" t="s">
        <v>2064</v>
      </c>
      <c r="C47" s="76" t="s">
        <v>2065</v>
      </c>
    </row>
    <row r="48" spans="1:3" outlineLevel="1" x14ac:dyDescent="0.25">
      <c r="A48" s="119" t="s">
        <v>2066</v>
      </c>
      <c r="B48" s="177" t="s">
        <v>2067</v>
      </c>
      <c r="C48" s="76" t="s">
        <v>2068</v>
      </c>
    </row>
    <row r="49" spans="1:3" outlineLevel="1" x14ac:dyDescent="0.25">
      <c r="A49" s="119" t="s">
        <v>2069</v>
      </c>
      <c r="B49" s="179"/>
      <c r="C49" s="76"/>
    </row>
    <row r="50" spans="1:3" outlineLevel="1" x14ac:dyDescent="0.25">
      <c r="A50" s="119" t="s">
        <v>2070</v>
      </c>
      <c r="B50" s="180"/>
      <c r="C50" s="76"/>
    </row>
    <row r="51" spans="1:3" ht="18.55" x14ac:dyDescent="0.25">
      <c r="A51" s="67"/>
      <c r="B51" s="67" t="s">
        <v>2071</v>
      </c>
      <c r="C51" s="173" t="s">
        <v>1987</v>
      </c>
    </row>
    <row r="52" spans="1:3" ht="71.3" x14ac:dyDescent="0.25">
      <c r="A52" s="119" t="s">
        <v>2072</v>
      </c>
      <c r="B52" s="71" t="s">
        <v>2073</v>
      </c>
      <c r="C52" s="76" t="s">
        <v>2074</v>
      </c>
    </row>
    <row r="53" spans="1:3" x14ac:dyDescent="0.25">
      <c r="A53" s="119" t="s">
        <v>2075</v>
      </c>
      <c r="B53" s="179" t="s">
        <v>2076</v>
      </c>
      <c r="C53" s="176" t="s">
        <v>2077</v>
      </c>
    </row>
    <row r="54" spans="1:3" x14ac:dyDescent="0.25">
      <c r="A54" s="119" t="s">
        <v>2078</v>
      </c>
      <c r="B54" s="179" t="s">
        <v>2079</v>
      </c>
      <c r="C54" s="176" t="s">
        <v>2080</v>
      </c>
    </row>
    <row r="55" spans="1:3" x14ac:dyDescent="0.25">
      <c r="A55" s="119" t="s">
        <v>2081</v>
      </c>
      <c r="B55" s="179" t="s">
        <v>2082</v>
      </c>
      <c r="C55" s="176" t="s">
        <v>2083</v>
      </c>
    </row>
    <row r="56" spans="1:3" x14ac:dyDescent="0.25">
      <c r="A56" s="119" t="s">
        <v>2084</v>
      </c>
      <c r="B56" s="179" t="s">
        <v>2085</v>
      </c>
      <c r="C56" s="176" t="s">
        <v>3075</v>
      </c>
    </row>
    <row r="57" spans="1:3" x14ac:dyDescent="0.25">
      <c r="A57" s="119" t="s">
        <v>2086</v>
      </c>
      <c r="B57" s="179"/>
      <c r="C57" s="176"/>
    </row>
    <row r="58" spans="1:3" x14ac:dyDescent="0.25">
      <c r="B58" s="74"/>
    </row>
    <row r="59" spans="1:3" x14ac:dyDescent="0.25">
      <c r="B59" s="74"/>
    </row>
    <row r="60" spans="1:3" x14ac:dyDescent="0.25">
      <c r="B60" s="74"/>
    </row>
    <row r="61" spans="1:3" x14ac:dyDescent="0.25">
      <c r="B61" s="74"/>
    </row>
    <row r="62" spans="1:3" x14ac:dyDescent="0.25">
      <c r="B62" s="74"/>
    </row>
    <row r="63" spans="1:3" x14ac:dyDescent="0.25">
      <c r="B63" s="74"/>
    </row>
    <row r="64" spans="1:3" x14ac:dyDescent="0.25">
      <c r="B64" s="74"/>
    </row>
    <row r="65" spans="2:2" x14ac:dyDescent="0.25">
      <c r="B65" s="74"/>
    </row>
    <row r="66" spans="2:2" x14ac:dyDescent="0.25">
      <c r="B66" s="74"/>
    </row>
    <row r="67" spans="2:2" x14ac:dyDescent="0.25">
      <c r="B67" s="74"/>
    </row>
    <row r="68" spans="2:2" x14ac:dyDescent="0.25">
      <c r="B68" s="74"/>
    </row>
    <row r="69" spans="2:2" x14ac:dyDescent="0.25">
      <c r="B69" s="74"/>
    </row>
    <row r="70" spans="2:2" x14ac:dyDescent="0.25">
      <c r="B70" s="74"/>
    </row>
    <row r="71" spans="2:2" x14ac:dyDescent="0.25">
      <c r="B71" s="74"/>
    </row>
    <row r="72" spans="2:2" x14ac:dyDescent="0.25">
      <c r="B72" s="74"/>
    </row>
    <row r="73" spans="2:2" x14ac:dyDescent="0.25">
      <c r="B73" s="74"/>
    </row>
    <row r="74" spans="2:2" x14ac:dyDescent="0.25">
      <c r="B74" s="74"/>
    </row>
    <row r="75" spans="2:2" x14ac:dyDescent="0.25">
      <c r="B75" s="74"/>
    </row>
    <row r="76" spans="2:2" x14ac:dyDescent="0.25">
      <c r="B76" s="74"/>
    </row>
    <row r="77" spans="2:2" x14ac:dyDescent="0.25">
      <c r="B77" s="74"/>
    </row>
    <row r="78" spans="2:2" x14ac:dyDescent="0.25">
      <c r="B78" s="74"/>
    </row>
    <row r="79" spans="2:2" x14ac:dyDescent="0.25">
      <c r="B79" s="74"/>
    </row>
    <row r="80" spans="2:2" x14ac:dyDescent="0.25">
      <c r="B80" s="74"/>
    </row>
    <row r="81" spans="2:2" x14ac:dyDescent="0.25">
      <c r="B81" s="74"/>
    </row>
    <row r="82" spans="2:2" x14ac:dyDescent="0.25">
      <c r="B82" s="74"/>
    </row>
    <row r="83" spans="2:2" x14ac:dyDescent="0.25">
      <c r="B83" s="74"/>
    </row>
    <row r="84" spans="2:2" x14ac:dyDescent="0.25">
      <c r="B84" s="74"/>
    </row>
    <row r="85" spans="2:2" x14ac:dyDescent="0.25">
      <c r="B85" s="74"/>
    </row>
    <row r="86" spans="2:2" x14ac:dyDescent="0.25">
      <c r="B86" s="74"/>
    </row>
    <row r="87" spans="2:2" x14ac:dyDescent="0.25">
      <c r="B87" s="74"/>
    </row>
    <row r="88" spans="2:2" x14ac:dyDescent="0.25">
      <c r="B88" s="74"/>
    </row>
    <row r="89" spans="2:2" x14ac:dyDescent="0.25">
      <c r="B89" s="74"/>
    </row>
    <row r="90" spans="2:2" x14ac:dyDescent="0.25">
      <c r="B90" s="74"/>
    </row>
    <row r="91" spans="2:2" x14ac:dyDescent="0.25">
      <c r="B91" s="74"/>
    </row>
    <row r="92" spans="2:2" x14ac:dyDescent="0.25">
      <c r="B92" s="74"/>
    </row>
    <row r="93" spans="2:2" x14ac:dyDescent="0.25">
      <c r="B93" s="74"/>
    </row>
    <row r="94" spans="2:2" x14ac:dyDescent="0.25">
      <c r="B94" s="74"/>
    </row>
    <row r="95" spans="2:2" x14ac:dyDescent="0.25">
      <c r="B95" s="74"/>
    </row>
    <row r="96" spans="2:2" x14ac:dyDescent="0.25">
      <c r="B96" s="74"/>
    </row>
    <row r="97" spans="2:2" x14ac:dyDescent="0.25">
      <c r="B97" s="74"/>
    </row>
    <row r="98" spans="2:2" x14ac:dyDescent="0.25">
      <c r="B98" s="74"/>
    </row>
    <row r="99" spans="2:2" x14ac:dyDescent="0.25">
      <c r="B99" s="74"/>
    </row>
    <row r="100" spans="2:2" x14ac:dyDescent="0.25">
      <c r="B100" s="74"/>
    </row>
    <row r="101" spans="2:2" x14ac:dyDescent="0.25">
      <c r="B101" s="74"/>
    </row>
    <row r="102" spans="2:2" x14ac:dyDescent="0.25">
      <c r="B102" s="74"/>
    </row>
    <row r="103" spans="2:2" x14ac:dyDescent="0.25">
      <c r="B103" s="54"/>
    </row>
    <row r="104" spans="2:2" x14ac:dyDescent="0.25">
      <c r="B104" s="54"/>
    </row>
    <row r="105" spans="2:2" x14ac:dyDescent="0.25">
      <c r="B105" s="54"/>
    </row>
    <row r="106" spans="2:2" x14ac:dyDescent="0.25">
      <c r="B106" s="54"/>
    </row>
    <row r="107" spans="2:2" x14ac:dyDescent="0.25">
      <c r="B107" s="54"/>
    </row>
    <row r="108" spans="2:2" x14ac:dyDescent="0.25">
      <c r="B108" s="54"/>
    </row>
    <row r="109" spans="2:2" x14ac:dyDescent="0.25">
      <c r="B109" s="54"/>
    </row>
    <row r="110" spans="2:2" x14ac:dyDescent="0.25">
      <c r="B110" s="54"/>
    </row>
    <row r="111" spans="2:2" x14ac:dyDescent="0.25">
      <c r="B111" s="54"/>
    </row>
    <row r="112" spans="2:2" x14ac:dyDescent="0.25">
      <c r="B112" s="54"/>
    </row>
    <row r="113" spans="2:2" x14ac:dyDescent="0.25">
      <c r="B113" s="74"/>
    </row>
    <row r="114" spans="2:2" x14ac:dyDescent="0.25">
      <c r="B114" s="74"/>
    </row>
    <row r="115" spans="2:2" x14ac:dyDescent="0.25">
      <c r="B115" s="74"/>
    </row>
    <row r="116" spans="2:2" x14ac:dyDescent="0.25">
      <c r="B116" s="74"/>
    </row>
    <row r="117" spans="2:2" x14ac:dyDescent="0.25">
      <c r="B117" s="74"/>
    </row>
    <row r="118" spans="2:2" x14ac:dyDescent="0.25">
      <c r="B118" s="74"/>
    </row>
    <row r="119" spans="2:2" x14ac:dyDescent="0.25">
      <c r="B119" s="74"/>
    </row>
    <row r="120" spans="2:2" x14ac:dyDescent="0.25">
      <c r="B120" s="74"/>
    </row>
    <row r="121" spans="2:2" x14ac:dyDescent="0.25">
      <c r="B121" s="103"/>
    </row>
    <row r="122" spans="2:2" x14ac:dyDescent="0.25">
      <c r="B122" s="74"/>
    </row>
    <row r="123" spans="2:2" x14ac:dyDescent="0.25">
      <c r="B123" s="74"/>
    </row>
    <row r="124" spans="2:2" x14ac:dyDescent="0.25">
      <c r="B124" s="74"/>
    </row>
    <row r="125" spans="2:2" x14ac:dyDescent="0.25">
      <c r="B125" s="74"/>
    </row>
    <row r="126" spans="2:2" x14ac:dyDescent="0.25">
      <c r="B126" s="74"/>
    </row>
    <row r="127" spans="2:2" x14ac:dyDescent="0.25">
      <c r="B127" s="74"/>
    </row>
    <row r="128" spans="2:2" x14ac:dyDescent="0.25">
      <c r="B128" s="74"/>
    </row>
    <row r="129" spans="2:2" x14ac:dyDescent="0.25">
      <c r="B129" s="74"/>
    </row>
    <row r="130" spans="2:2" x14ac:dyDescent="0.25">
      <c r="B130" s="74"/>
    </row>
    <row r="131" spans="2:2" x14ac:dyDescent="0.25">
      <c r="B131" s="74"/>
    </row>
    <row r="132" spans="2:2" x14ac:dyDescent="0.25">
      <c r="B132" s="74"/>
    </row>
    <row r="133" spans="2:2" x14ac:dyDescent="0.25">
      <c r="B133" s="74"/>
    </row>
    <row r="134" spans="2:2" x14ac:dyDescent="0.25">
      <c r="B134" s="74"/>
    </row>
    <row r="135" spans="2:2" x14ac:dyDescent="0.25">
      <c r="B135" s="74"/>
    </row>
    <row r="136" spans="2:2" x14ac:dyDescent="0.25">
      <c r="B136" s="74"/>
    </row>
    <row r="137" spans="2:2" x14ac:dyDescent="0.25">
      <c r="B137" s="74"/>
    </row>
    <row r="138" spans="2:2" x14ac:dyDescent="0.25">
      <c r="B138" s="74"/>
    </row>
    <row r="140" spans="2:2" x14ac:dyDescent="0.25">
      <c r="B140" s="74"/>
    </row>
    <row r="141" spans="2:2" x14ac:dyDescent="0.25">
      <c r="B141" s="74"/>
    </row>
    <row r="142" spans="2:2" x14ac:dyDescent="0.25">
      <c r="B142" s="74"/>
    </row>
    <row r="147" spans="2:2" x14ac:dyDescent="0.25">
      <c r="B147" s="62"/>
    </row>
    <row r="148" spans="2:2" x14ac:dyDescent="0.25">
      <c r="B148" s="181"/>
    </row>
    <row r="154" spans="2:2" x14ac:dyDescent="0.25">
      <c r="B154" s="78"/>
    </row>
    <row r="155" spans="2:2" x14ac:dyDescent="0.25">
      <c r="B155" s="74"/>
    </row>
    <row r="157" spans="2:2" x14ac:dyDescent="0.25">
      <c r="B157" s="74"/>
    </row>
    <row r="158" spans="2:2" x14ac:dyDescent="0.25">
      <c r="B158" s="74"/>
    </row>
    <row r="159" spans="2:2" x14ac:dyDescent="0.25">
      <c r="B159" s="74"/>
    </row>
    <row r="160" spans="2:2" x14ac:dyDescent="0.25">
      <c r="B160" s="74"/>
    </row>
    <row r="161" spans="2:2" x14ac:dyDescent="0.25">
      <c r="B161" s="74"/>
    </row>
    <row r="162" spans="2:2" x14ac:dyDescent="0.25">
      <c r="B162" s="74"/>
    </row>
    <row r="163" spans="2:2" x14ac:dyDescent="0.25">
      <c r="B163" s="74"/>
    </row>
    <row r="164" spans="2:2" x14ac:dyDescent="0.25">
      <c r="B164" s="74"/>
    </row>
    <row r="165" spans="2:2" x14ac:dyDescent="0.25">
      <c r="B165" s="74"/>
    </row>
    <row r="166" spans="2:2" x14ac:dyDescent="0.25">
      <c r="B166" s="74"/>
    </row>
    <row r="167" spans="2:2" x14ac:dyDescent="0.25">
      <c r="B167" s="74"/>
    </row>
    <row r="168" spans="2:2" x14ac:dyDescent="0.25">
      <c r="B168" s="74"/>
    </row>
    <row r="265" spans="2:2" x14ac:dyDescent="0.25">
      <c r="B265" s="100"/>
    </row>
    <row r="266" spans="2:2" x14ac:dyDescent="0.25">
      <c r="B266" s="74"/>
    </row>
    <row r="267" spans="2:2" x14ac:dyDescent="0.25">
      <c r="B267" s="74"/>
    </row>
    <row r="270" spans="2:2" x14ac:dyDescent="0.25">
      <c r="B270" s="74"/>
    </row>
    <row r="286" spans="2:2" x14ac:dyDescent="0.25">
      <c r="B286" s="100"/>
    </row>
    <row r="316" spans="2:2" x14ac:dyDescent="0.25">
      <c r="B316" s="62"/>
    </row>
    <row r="317" spans="2:2" x14ac:dyDescent="0.25">
      <c r="B317" s="74"/>
    </row>
    <row r="319" spans="2:2" x14ac:dyDescent="0.25">
      <c r="B319" s="74"/>
    </row>
    <row r="320" spans="2:2" x14ac:dyDescent="0.25">
      <c r="B320" s="74"/>
    </row>
    <row r="321" spans="2:2" x14ac:dyDescent="0.25">
      <c r="B321" s="74"/>
    </row>
    <row r="322" spans="2:2" x14ac:dyDescent="0.25">
      <c r="B322" s="74"/>
    </row>
    <row r="323" spans="2:2" x14ac:dyDescent="0.25">
      <c r="B323" s="74"/>
    </row>
    <row r="324" spans="2:2" x14ac:dyDescent="0.25">
      <c r="B324" s="74"/>
    </row>
    <row r="325" spans="2:2" x14ac:dyDescent="0.25">
      <c r="B325" s="74"/>
    </row>
    <row r="326" spans="2:2" x14ac:dyDescent="0.25">
      <c r="B326" s="74"/>
    </row>
    <row r="327" spans="2:2" x14ac:dyDescent="0.25">
      <c r="B327" s="74"/>
    </row>
    <row r="328" spans="2:2" x14ac:dyDescent="0.25">
      <c r="B328" s="74"/>
    </row>
    <row r="329" spans="2:2" x14ac:dyDescent="0.25">
      <c r="B329" s="74"/>
    </row>
    <row r="330" spans="2:2" x14ac:dyDescent="0.25">
      <c r="B330" s="74"/>
    </row>
    <row r="342" spans="2:2" x14ac:dyDescent="0.25">
      <c r="B342" s="74"/>
    </row>
    <row r="343" spans="2:2" x14ac:dyDescent="0.25">
      <c r="B343" s="74"/>
    </row>
    <row r="344" spans="2:2" x14ac:dyDescent="0.25">
      <c r="B344" s="74"/>
    </row>
    <row r="345" spans="2:2" x14ac:dyDescent="0.25">
      <c r="B345" s="74"/>
    </row>
    <row r="346" spans="2:2" x14ac:dyDescent="0.25">
      <c r="B346" s="74"/>
    </row>
    <row r="347" spans="2:2" x14ac:dyDescent="0.25">
      <c r="B347" s="74"/>
    </row>
    <row r="348" spans="2:2" x14ac:dyDescent="0.25">
      <c r="B348" s="74"/>
    </row>
    <row r="349" spans="2:2" x14ac:dyDescent="0.25">
      <c r="B349" s="74"/>
    </row>
    <row r="350" spans="2:2" x14ac:dyDescent="0.25">
      <c r="B350" s="74"/>
    </row>
    <row r="352" spans="2:2" x14ac:dyDescent="0.25">
      <c r="B352" s="74"/>
    </row>
    <row r="353" spans="2:2" x14ac:dyDescent="0.25">
      <c r="B353" s="74"/>
    </row>
    <row r="354" spans="2:2" x14ac:dyDescent="0.25">
      <c r="B354" s="74"/>
    </row>
    <row r="355" spans="2:2" x14ac:dyDescent="0.25">
      <c r="B355" s="74"/>
    </row>
    <row r="356" spans="2:2" x14ac:dyDescent="0.25">
      <c r="B356" s="74"/>
    </row>
    <row r="358" spans="2:2" x14ac:dyDescent="0.25">
      <c r="B358" s="74"/>
    </row>
    <row r="361" spans="2:2" x14ac:dyDescent="0.25">
      <c r="B361" s="74"/>
    </row>
    <row r="364" spans="2:2" x14ac:dyDescent="0.25">
      <c r="B364" s="74"/>
    </row>
    <row r="365" spans="2:2" x14ac:dyDescent="0.25">
      <c r="B365" s="74"/>
    </row>
    <row r="366" spans="2:2" x14ac:dyDescent="0.25">
      <c r="B366" s="74"/>
    </row>
    <row r="367" spans="2:2" x14ac:dyDescent="0.25">
      <c r="B367" s="74"/>
    </row>
    <row r="368" spans="2:2" x14ac:dyDescent="0.25">
      <c r="B368" s="74"/>
    </row>
    <row r="369" spans="2:2" x14ac:dyDescent="0.25">
      <c r="B369" s="74"/>
    </row>
    <row r="370" spans="2:2" x14ac:dyDescent="0.25">
      <c r="B370" s="74"/>
    </row>
    <row r="371" spans="2:2" x14ac:dyDescent="0.25">
      <c r="B371" s="74"/>
    </row>
    <row r="372" spans="2:2" x14ac:dyDescent="0.25">
      <c r="B372" s="74"/>
    </row>
    <row r="373" spans="2:2" x14ac:dyDescent="0.25">
      <c r="B373" s="74"/>
    </row>
    <row r="374" spans="2:2" x14ac:dyDescent="0.25">
      <c r="B374" s="74"/>
    </row>
    <row r="375" spans="2:2" x14ac:dyDescent="0.25">
      <c r="B375" s="74"/>
    </row>
    <row r="376" spans="2:2" x14ac:dyDescent="0.25">
      <c r="B376" s="74"/>
    </row>
    <row r="377" spans="2:2" x14ac:dyDescent="0.25">
      <c r="B377" s="74"/>
    </row>
    <row r="378" spans="2:2" x14ac:dyDescent="0.25">
      <c r="B378" s="74"/>
    </row>
    <row r="379" spans="2:2" x14ac:dyDescent="0.25">
      <c r="B379" s="74"/>
    </row>
    <row r="380" spans="2:2" x14ac:dyDescent="0.25">
      <c r="B380" s="74"/>
    </row>
    <row r="381" spans="2:2" x14ac:dyDescent="0.25">
      <c r="B381" s="74"/>
    </row>
    <row r="382" spans="2:2" x14ac:dyDescent="0.25">
      <c r="B382" s="74"/>
    </row>
    <row r="386" spans="2:2" x14ac:dyDescent="0.25">
      <c r="B386" s="62"/>
    </row>
    <row r="403" spans="2:2" x14ac:dyDescent="0.25">
      <c r="B403" s="182"/>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C1:N37"/>
  <sheetViews>
    <sheetView showGridLines="0" workbookViewId="0"/>
  </sheetViews>
  <sheetFormatPr baseColWidth="10" defaultColWidth="9.140625" defaultRowHeight="14.3" x14ac:dyDescent="0.25"/>
  <cols>
    <col min="3" max="3" width="8.5703125" customWidth="1"/>
    <col min="4" max="4" width="11.140625" customWidth="1"/>
    <col min="5" max="5" width="11" customWidth="1"/>
    <col min="6" max="6" width="10.28515625" customWidth="1"/>
    <col min="10" max="10" width="14.28515625" customWidth="1"/>
    <col min="11" max="11" width="12.7109375" customWidth="1"/>
    <col min="12" max="12" width="14.42578125" customWidth="1"/>
    <col min="13" max="13" width="14" customWidth="1"/>
  </cols>
  <sheetData>
    <row r="1" spans="3:14" ht="15" thickBot="1" x14ac:dyDescent="0.3"/>
    <row r="2" spans="3:14" ht="37.1" thickTop="1" x14ac:dyDescent="0.6">
      <c r="C2" s="244"/>
      <c r="D2" s="274" t="s">
        <v>2087</v>
      </c>
      <c r="E2" s="274"/>
      <c r="F2" s="274"/>
      <c r="G2" s="274"/>
      <c r="H2" s="274"/>
      <c r="I2" s="274"/>
      <c r="J2" s="274"/>
      <c r="K2" s="274"/>
      <c r="L2" s="274"/>
      <c r="M2" s="274"/>
      <c r="N2" s="245"/>
    </row>
    <row r="3" spans="3:14" x14ac:dyDescent="0.25">
      <c r="C3" s="246"/>
      <c r="D3" s="247"/>
      <c r="E3" s="247"/>
      <c r="F3" s="247"/>
      <c r="G3" s="247"/>
      <c r="H3" s="247"/>
      <c r="I3" s="247"/>
      <c r="J3" s="247"/>
      <c r="K3" s="247"/>
      <c r="L3" s="247"/>
      <c r="M3" s="247"/>
      <c r="N3" s="248"/>
    </row>
    <row r="4" spans="3:14" ht="26.4" x14ac:dyDescent="0.25">
      <c r="C4" s="246"/>
      <c r="D4" s="275" t="s">
        <v>2088</v>
      </c>
      <c r="E4" s="275"/>
      <c r="F4" s="275"/>
      <c r="G4" s="275"/>
      <c r="H4" s="275"/>
      <c r="I4" s="275"/>
      <c r="J4" s="275"/>
      <c r="K4" s="275"/>
      <c r="L4" s="275"/>
      <c r="M4" s="275"/>
      <c r="N4" s="248"/>
    </row>
    <row r="5" spans="3:14" ht="15" thickBot="1" x14ac:dyDescent="0.3">
      <c r="C5" s="246"/>
      <c r="D5" s="249"/>
      <c r="E5" s="249"/>
      <c r="F5" s="249"/>
      <c r="G5" s="249"/>
      <c r="H5" s="249"/>
      <c r="I5" s="249"/>
      <c r="J5" s="249"/>
      <c r="K5" s="249"/>
      <c r="L5" s="249"/>
      <c r="M5" s="250"/>
      <c r="N5" s="248"/>
    </row>
    <row r="6" spans="3:14" ht="15" thickTop="1" x14ac:dyDescent="0.25">
      <c r="C6" s="246"/>
      <c r="M6" s="251"/>
      <c r="N6" s="248"/>
    </row>
    <row r="7" spans="3:14" x14ac:dyDescent="0.25">
      <c r="C7" s="246"/>
      <c r="N7" s="248"/>
    </row>
    <row r="8" spans="3:14" ht="17.149999999999999" thickBot="1" x14ac:dyDescent="0.35">
      <c r="C8" s="246"/>
      <c r="D8" s="252" t="s">
        <v>2089</v>
      </c>
      <c r="E8" s="253"/>
      <c r="F8" s="253"/>
      <c r="M8" s="251"/>
      <c r="N8" s="248"/>
    </row>
    <row r="9" spans="3:14" ht="15" thickTop="1" x14ac:dyDescent="0.25">
      <c r="C9" s="246"/>
      <c r="M9" s="251"/>
      <c r="N9" s="248"/>
    </row>
    <row r="10" spans="3:14" x14ac:dyDescent="0.25">
      <c r="C10" s="246"/>
      <c r="D10" s="254" t="s">
        <v>2090</v>
      </c>
      <c r="E10" s="254"/>
      <c r="F10" s="254"/>
      <c r="G10" s="254"/>
      <c r="H10" s="254"/>
      <c r="I10" s="254"/>
      <c r="J10" s="254" t="s">
        <v>2091</v>
      </c>
      <c r="K10" s="255">
        <v>0.1</v>
      </c>
      <c r="L10" s="255">
        <v>0.2</v>
      </c>
      <c r="M10" s="255">
        <v>0.3</v>
      </c>
      <c r="N10" s="248"/>
    </row>
    <row r="11" spans="3:14" x14ac:dyDescent="0.25">
      <c r="C11" s="246"/>
      <c r="D11" s="276" t="s">
        <v>2092</v>
      </c>
      <c r="E11" s="277"/>
      <c r="F11" s="277"/>
      <c r="G11" s="277"/>
      <c r="H11" s="277"/>
      <c r="I11" s="278"/>
      <c r="J11" s="259">
        <v>19.468624868029988</v>
      </c>
      <c r="K11" s="259">
        <v>19.335461013485002</v>
      </c>
      <c r="L11" s="259">
        <v>18.87102020524021</v>
      </c>
      <c r="M11" s="259">
        <v>18.006278639536799</v>
      </c>
      <c r="N11" s="248"/>
    </row>
    <row r="12" spans="3:14" x14ac:dyDescent="0.25">
      <c r="C12" s="246"/>
      <c r="D12" s="279" t="s">
        <v>2093</v>
      </c>
      <c r="E12" s="280"/>
      <c r="F12" s="280"/>
      <c r="G12" s="280"/>
      <c r="H12" s="280"/>
      <c r="I12" s="281"/>
      <c r="J12" s="256">
        <v>0.52803871850734252</v>
      </c>
      <c r="K12" s="256">
        <v>0.58678215030739755</v>
      </c>
      <c r="L12" s="256">
        <v>0.66012991909581986</v>
      </c>
      <c r="M12" s="256">
        <v>0.75443419325236083</v>
      </c>
      <c r="N12" s="248"/>
    </row>
    <row r="13" spans="3:14" x14ac:dyDescent="0.25">
      <c r="C13" s="246"/>
      <c r="D13" s="279" t="s">
        <v>2094</v>
      </c>
      <c r="E13" s="280"/>
      <c r="F13" s="280"/>
      <c r="G13" s="280"/>
      <c r="H13" s="280"/>
      <c r="I13" s="281"/>
      <c r="J13" s="258">
        <v>18.920697723029988</v>
      </c>
      <c r="K13" s="258">
        <v>18.787533868485003</v>
      </c>
      <c r="L13" s="258">
        <v>18.323093060240211</v>
      </c>
      <c r="M13" s="258">
        <v>17.458351494536799</v>
      </c>
      <c r="N13" s="248"/>
    </row>
    <row r="14" spans="3:14" x14ac:dyDescent="0.25">
      <c r="C14" s="246"/>
      <c r="D14" s="279" t="s">
        <v>2095</v>
      </c>
      <c r="E14" s="280"/>
      <c r="F14" s="280"/>
      <c r="G14" s="280"/>
      <c r="H14" s="280"/>
      <c r="I14" s="281"/>
      <c r="J14" s="258">
        <v>17.263000000000002</v>
      </c>
      <c r="K14" s="258">
        <v>17.263000000000002</v>
      </c>
      <c r="L14" s="258">
        <v>17.263000000000002</v>
      </c>
      <c r="M14" s="258">
        <v>17.263000000000002</v>
      </c>
      <c r="N14" s="248"/>
    </row>
    <row r="15" spans="3:14" x14ac:dyDescent="0.25">
      <c r="C15" s="246"/>
      <c r="D15" s="279" t="s">
        <v>2096</v>
      </c>
      <c r="E15" s="280"/>
      <c r="F15" s="280"/>
      <c r="G15" s="280"/>
      <c r="H15" s="280"/>
      <c r="I15" s="281"/>
      <c r="J15" s="256">
        <v>0.12776602375195423</v>
      </c>
      <c r="K15" s="256">
        <v>0.12005219333169204</v>
      </c>
      <c r="L15" s="256">
        <v>9.3148363855657168E-2</v>
      </c>
      <c r="M15" s="256">
        <v>4.3056168657637617E-2</v>
      </c>
      <c r="N15" s="248"/>
    </row>
    <row r="16" spans="3:14" x14ac:dyDescent="0.25">
      <c r="C16" s="246"/>
      <c r="N16" s="248"/>
    </row>
    <row r="17" spans="3:14" x14ac:dyDescent="0.25">
      <c r="C17" s="246"/>
      <c r="N17" s="248"/>
    </row>
    <row r="18" spans="3:14" ht="17.149999999999999" thickBot="1" x14ac:dyDescent="0.35">
      <c r="C18" s="246"/>
      <c r="D18" s="252" t="s">
        <v>2097</v>
      </c>
      <c r="E18" s="253"/>
      <c r="F18" s="253"/>
      <c r="N18" s="248"/>
    </row>
    <row r="19" spans="3:14" ht="15" thickTop="1" x14ac:dyDescent="0.25">
      <c r="C19" s="246"/>
      <c r="N19" s="248"/>
    </row>
    <row r="20" spans="3:14" x14ac:dyDescent="0.25">
      <c r="C20" s="246"/>
      <c r="D20" s="282"/>
      <c r="E20" s="283"/>
      <c r="F20" s="283"/>
      <c r="G20" s="283"/>
      <c r="H20" s="283"/>
      <c r="I20" s="283"/>
      <c r="J20" s="283"/>
      <c r="K20" s="283"/>
      <c r="L20" s="283"/>
      <c r="M20" s="284"/>
      <c r="N20" s="248"/>
    </row>
    <row r="21" spans="3:14" x14ac:dyDescent="0.25">
      <c r="C21" s="246"/>
      <c r="D21" s="285"/>
      <c r="E21" s="283"/>
      <c r="F21" s="283"/>
      <c r="G21" s="283"/>
      <c r="H21" s="283"/>
      <c r="I21" s="283"/>
      <c r="J21" s="283"/>
      <c r="K21" s="283"/>
      <c r="L21" s="283"/>
      <c r="M21" s="284"/>
      <c r="N21" s="248"/>
    </row>
    <row r="22" spans="3:14" x14ac:dyDescent="0.25">
      <c r="C22" s="246"/>
      <c r="D22" s="285"/>
      <c r="E22" s="283"/>
      <c r="F22" s="283"/>
      <c r="G22" s="283"/>
      <c r="H22" s="283"/>
      <c r="I22" s="283"/>
      <c r="J22" s="283"/>
      <c r="K22" s="283"/>
      <c r="L22" s="283"/>
      <c r="M22" s="284"/>
      <c r="N22" s="248"/>
    </row>
    <row r="23" spans="3:14" x14ac:dyDescent="0.25">
      <c r="C23" s="246"/>
      <c r="D23" s="285"/>
      <c r="E23" s="283"/>
      <c r="F23" s="283"/>
      <c r="G23" s="283"/>
      <c r="H23" s="283"/>
      <c r="I23" s="283"/>
      <c r="J23" s="283"/>
      <c r="K23" s="283"/>
      <c r="L23" s="283"/>
      <c r="M23" s="284"/>
      <c r="N23" s="248"/>
    </row>
    <row r="24" spans="3:14" x14ac:dyDescent="0.25">
      <c r="C24" s="246"/>
      <c r="D24" s="271"/>
      <c r="E24" s="272"/>
      <c r="F24" s="272"/>
      <c r="G24" s="272"/>
      <c r="H24" s="272"/>
      <c r="I24" s="272"/>
      <c r="J24" s="272"/>
      <c r="K24" s="272"/>
      <c r="L24" s="272"/>
      <c r="M24" s="273"/>
      <c r="N24" s="248"/>
    </row>
    <row r="25" spans="3:14" x14ac:dyDescent="0.25">
      <c r="C25" s="246"/>
      <c r="D25" s="271"/>
      <c r="E25" s="272"/>
      <c r="F25" s="272"/>
      <c r="G25" s="272"/>
      <c r="H25" s="272"/>
      <c r="I25" s="272"/>
      <c r="J25" s="272"/>
      <c r="K25" s="272"/>
      <c r="L25" s="272"/>
      <c r="M25" s="273"/>
      <c r="N25" s="248"/>
    </row>
    <row r="26" spans="3:14" x14ac:dyDescent="0.25">
      <c r="C26" s="246"/>
      <c r="D26" s="285"/>
      <c r="E26" s="283"/>
      <c r="F26" s="283"/>
      <c r="G26" s="283"/>
      <c r="H26" s="283"/>
      <c r="I26" s="283"/>
      <c r="J26" s="283"/>
      <c r="K26" s="283"/>
      <c r="L26" s="283"/>
      <c r="M26" s="284"/>
      <c r="N26" s="248"/>
    </row>
    <row r="27" spans="3:14" x14ac:dyDescent="0.25">
      <c r="C27" s="246"/>
      <c r="D27" s="285"/>
      <c r="E27" s="283"/>
      <c r="F27" s="283"/>
      <c r="G27" s="283"/>
      <c r="H27" s="283"/>
      <c r="I27" s="283"/>
      <c r="J27" s="283"/>
      <c r="K27" s="283"/>
      <c r="L27" s="283"/>
      <c r="M27" s="284"/>
      <c r="N27" s="248"/>
    </row>
    <row r="28" spans="3:14" x14ac:dyDescent="0.25">
      <c r="C28" s="246"/>
      <c r="D28" s="271"/>
      <c r="E28" s="272"/>
      <c r="F28" s="272"/>
      <c r="G28" s="272"/>
      <c r="H28" s="272"/>
      <c r="I28" s="272"/>
      <c r="J28" s="272"/>
      <c r="K28" s="272"/>
      <c r="L28" s="272"/>
      <c r="M28" s="273"/>
      <c r="N28" s="248"/>
    </row>
    <row r="29" spans="3:14" x14ac:dyDescent="0.25">
      <c r="C29" s="246"/>
      <c r="D29" s="271"/>
      <c r="E29" s="272"/>
      <c r="F29" s="272"/>
      <c r="G29" s="272"/>
      <c r="H29" s="272"/>
      <c r="I29" s="272"/>
      <c r="J29" s="272"/>
      <c r="K29" s="272"/>
      <c r="L29" s="272"/>
      <c r="M29" s="273"/>
      <c r="N29" s="248"/>
    </row>
    <row r="30" spans="3:14" x14ac:dyDescent="0.25">
      <c r="C30" s="246"/>
      <c r="D30" s="271"/>
      <c r="E30" s="272"/>
      <c r="F30" s="272"/>
      <c r="G30" s="272"/>
      <c r="H30" s="272"/>
      <c r="I30" s="272"/>
      <c r="J30" s="272"/>
      <c r="K30" s="272"/>
      <c r="L30" s="272"/>
      <c r="M30" s="273"/>
      <c r="N30" s="248"/>
    </row>
    <row r="31" spans="3:14" x14ac:dyDescent="0.25">
      <c r="C31" s="246"/>
      <c r="N31" s="248"/>
    </row>
    <row r="32" spans="3:14" x14ac:dyDescent="0.25">
      <c r="C32" s="246"/>
      <c r="N32" s="248"/>
    </row>
    <row r="33" spans="3:14" x14ac:dyDescent="0.25">
      <c r="C33" s="286"/>
      <c r="D33" s="287"/>
      <c r="E33" s="287"/>
      <c r="F33" s="287"/>
      <c r="G33" s="287"/>
      <c r="H33" s="287"/>
      <c r="I33" s="287"/>
      <c r="J33" s="287"/>
      <c r="K33" s="287"/>
      <c r="L33" s="287"/>
      <c r="M33" s="287"/>
      <c r="N33" s="288"/>
    </row>
    <row r="34" spans="3:14" x14ac:dyDescent="0.25">
      <c r="C34" s="286"/>
      <c r="D34" s="287"/>
      <c r="E34" s="287"/>
      <c r="F34" s="287"/>
      <c r="G34" s="287"/>
      <c r="H34" s="287"/>
      <c r="I34" s="287"/>
      <c r="J34" s="287"/>
      <c r="K34" s="287"/>
      <c r="L34" s="287"/>
      <c r="M34" s="287"/>
      <c r="N34" s="288"/>
    </row>
    <row r="35" spans="3:14" x14ac:dyDescent="0.25">
      <c r="C35" s="286"/>
      <c r="D35" s="287"/>
      <c r="E35" s="287"/>
      <c r="F35" s="287"/>
      <c r="G35" s="287"/>
      <c r="H35" s="287"/>
      <c r="I35" s="287"/>
      <c r="J35" s="287"/>
      <c r="K35" s="287"/>
      <c r="L35" s="287"/>
      <c r="M35" s="287"/>
      <c r="N35" s="288"/>
    </row>
    <row r="36" spans="3:14" ht="15" thickBot="1" x14ac:dyDescent="0.3">
      <c r="C36" s="289"/>
      <c r="D36" s="290"/>
      <c r="E36" s="290"/>
      <c r="F36" s="290"/>
      <c r="G36" s="290"/>
      <c r="H36" s="290"/>
      <c r="I36" s="290"/>
      <c r="J36" s="290"/>
      <c r="K36" s="290"/>
      <c r="L36" s="290"/>
      <c r="M36" s="290"/>
      <c r="N36" s="291"/>
    </row>
    <row r="37" spans="3:14" ht="1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297a5db-95c4-4f77-bd47-57c33363572f">
      <Terms xmlns="http://schemas.microsoft.com/office/infopath/2007/PartnerControls"/>
    </lcf76f155ced4ddcb4097134ff3c332f>
    <TaxCatchAll xmlns="8a806afb-1a83-4f5d-86c4-bc0dc84365b9" xsi:nil="true"/>
  </documentManagement>
</p:properti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kument" ma:contentTypeID="0x0101006E0C7C518DA5344A93514248EB2558F5" ma:contentTypeVersion="17" ma:contentTypeDescription="Opprett et nytt dokument." ma:contentTypeScope="" ma:versionID="e72febf6a678630455e8355a3816e826">
  <xsd:schema xmlns:xsd="http://www.w3.org/2001/XMLSchema" xmlns:xs="http://www.w3.org/2001/XMLSchema" xmlns:p="http://schemas.microsoft.com/office/2006/metadata/properties" xmlns:ns2="8297a5db-95c4-4f77-bd47-57c33363572f" xmlns:ns3="8a806afb-1a83-4f5d-86c4-bc0dc84365b9" targetNamespace="http://schemas.microsoft.com/office/2006/metadata/properties" ma:root="true" ma:fieldsID="6ca761a0d5f17d85392221bf94cf90fb" ns2:_="" ns3:_="">
    <xsd:import namespace="8297a5db-95c4-4f77-bd47-57c33363572f"/>
    <xsd:import namespace="8a806afb-1a83-4f5d-86c4-bc0dc84365b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7a5db-95c4-4f77-bd47-57c3336357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emerkelapper" ma:readOnly="false" ma:fieldId="{5cf76f15-5ced-4ddc-b409-7134ff3c332f}" ma:taxonomyMulti="true" ma:sspId="06604d7d-b179-40e3-9457-2227251b16f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descriptio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806afb-1a83-4f5d-86c4-bc0dc84365b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55514d6-cb35-4592-9809-10bfb285b9b3}" ma:internalName="TaxCatchAll" ma:showField="CatchAllData" ma:web="8a806afb-1a83-4f5d-86c4-bc0dc84365b9">
      <xsd:complexType>
        <xsd:complexContent>
          <xsd:extension base="dms:MultiChoiceLookup">
            <xsd:sequence>
              <xsd:element name="Value" type="dms:Lookup" maxOccurs="unbounded" minOccurs="0" nillable="true"/>
            </xsd:sequence>
          </xsd:extension>
        </xsd:complexContent>
      </xsd:complexType>
    </xsd:element>
    <xsd:element name="_dlc_DocId" ma:index="19" nillable="true" ma:displayName="Dokument-ID-verdi" ma:description="Verdien for dokument-IDen som er tilordnet elementet." ma:indexed="true" ma:internalName="_dlc_DocId" ma:readOnly="true">
      <xsd:simpleType>
        <xsd:restriction base="dms:Text"/>
      </xsd:simpleType>
    </xsd:element>
    <xsd:element name="_dlc_DocIdUrl" ma:index="20" nillable="true" ma:displayName="Dokument-ID" ma:description="Fast kobling til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Innholdstype"/>
        <xsd:element ref="dc:title" minOccurs="0" maxOccurs="1" ma:index="3"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aaf76c25-c872-4d52-a3c2-4356b49134c4"/>
    <ds:schemaRef ds:uri="8297a5db-95c4-4f77-bd47-57c33363572f"/>
    <ds:schemaRef ds:uri="8a806afb-1a83-4f5d-86c4-bc0dc84365b9"/>
  </ds:schemaRefs>
</ds:datastoreItem>
</file>

<file path=customXml/itemProps3.xml><?xml version="1.0" encoding="utf-8"?>
<ds:datastoreItem xmlns:ds="http://schemas.openxmlformats.org/officeDocument/2006/customXml" ds:itemID="{6EBEC254-BCFA-4D0D-9A3E-73981F3E6E1F}">
  <ds:schemaRefs>
    <ds:schemaRef ds:uri="http://schemas.microsoft.com/sharepoint/events"/>
  </ds:schemaRefs>
</ds:datastoreItem>
</file>

<file path=customXml/itemProps4.xml><?xml version="1.0" encoding="utf-8"?>
<ds:datastoreItem xmlns:ds="http://schemas.openxmlformats.org/officeDocument/2006/customXml" ds:itemID="{EE365224-E5F4-440C-9BFD-9EE8172FE0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97a5db-95c4-4f77-bd47-57c33363572f"/>
    <ds:schemaRef ds:uri="8a806afb-1a83-4f5d-86c4-bc0dc84365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10f7242-1640-41a4-9c4f-28b1303f2cda}" enabled="0" method="" siteId="{210f7242-1640-41a4-9c4f-28b1303f2cd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14</vt:i4>
      </vt:variant>
    </vt:vector>
  </HeadingPairs>
  <TitlesOfParts>
    <vt:vector size="14" baseType="lpstr">
      <vt:lpstr>Disclaimer</vt:lpstr>
      <vt:lpstr>Introduction</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Helene Langhelle Eriksen</cp:lastModifiedBy>
  <cp:revision/>
  <dcterms:created xsi:type="dcterms:W3CDTF">2025-09-04T15:20:53Z</dcterms:created>
  <dcterms:modified xsi:type="dcterms:W3CDTF">2026-04-30T10:20:40Z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0x0101006E0C7C518DA5344A93514248EB2558F5</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ies>
</file>