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ikaalliansen.sharepoint.com/sites/felles-pi3260/Administrasjon/Risikostyring/ICAAP/2025/Pilar 3/"/>
    </mc:Choice>
  </mc:AlternateContent>
  <xr:revisionPtr revIDLastSave="100" documentId="8_{1FB66C8E-D559-4A7A-B594-C38112EB57DD}" xr6:coauthVersionLast="47" xr6:coauthVersionMax="47" xr10:uidLastSave="{6A743FFE-DCC1-413D-9360-74981E7A421D}"/>
  <bookViews>
    <workbookView xWindow="-120" yWindow="-120" windowWidth="51840" windowHeight="21120" activeTab="2" xr2:uid="{AA20CBD1-E307-4404-94E5-8AF222533B31}"/>
  </bookViews>
  <sheets>
    <sheet name="EU KM1" sheetId="39" r:id="rId1"/>
    <sheet name="EU OV1" sheetId="41" r:id="rId2"/>
    <sheet name="Template EU CQ3" sheetId="42" r:id="rId3"/>
    <sheet name="Template EU CR1" sheetId="43" r:id="rId4"/>
    <sheet name="Template EU CQ1" sheetId="44" r:id="rId5"/>
    <sheet name="Template EU CVA4" sheetId="45" r:id="rId6"/>
    <sheet name="REM1" sheetId="46" r:id="rId7"/>
    <sheet name="REM2" sheetId="47" r:id="rId8"/>
    <sheet name="REM3" sheetId="48" r:id="rId9"/>
    <sheet name="REM4" sheetId="49" r:id="rId10"/>
  </sheets>
  <definedNames>
    <definedName name="_xlnm.Print_Area" localSheetId="5">'Template EU CVA4'!$A$1:$C$7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43" l="1"/>
  <c r="D9" i="43"/>
  <c r="E9" i="43"/>
  <c r="F9" i="43"/>
  <c r="I9" i="43"/>
  <c r="J9" i="43"/>
  <c r="K9" i="43"/>
  <c r="L9" i="43"/>
  <c r="P9" i="43"/>
  <c r="P30" i="43" s="1"/>
  <c r="Q9" i="43"/>
  <c r="C17" i="43"/>
  <c r="D17" i="43"/>
  <c r="C23" i="43"/>
  <c r="D23" i="43"/>
  <c r="E23" i="43"/>
  <c r="E30" i="43" s="1"/>
  <c r="F23" i="43"/>
  <c r="F30" i="43" s="1"/>
  <c r="I23" i="43"/>
  <c r="J23" i="43"/>
  <c r="K23" i="43"/>
  <c r="L23" i="43"/>
  <c r="D18" i="42"/>
  <c r="C18" i="42"/>
  <c r="L30" i="43" l="1"/>
  <c r="K30" i="43"/>
  <c r="J30" i="43"/>
  <c r="I30" i="43"/>
  <c r="C30" i="43"/>
  <c r="D30" i="43"/>
  <c r="C24" i="42"/>
  <c r="G10" i="42" l="1"/>
  <c r="H10" i="42"/>
  <c r="I10" i="42"/>
  <c r="J10" i="42"/>
  <c r="K10" i="42"/>
  <c r="K31" i="42" s="1"/>
  <c r="L10" i="42"/>
  <c r="L31" i="42" s="1"/>
  <c r="M10" i="42"/>
  <c r="M31" i="42" s="1"/>
  <c r="N10" i="42"/>
  <c r="N31" i="42" s="1"/>
  <c r="F10" i="42"/>
  <c r="F31" i="42" s="1"/>
  <c r="D31" i="42"/>
  <c r="E31" i="42"/>
  <c r="G31" i="42"/>
  <c r="H31" i="42"/>
  <c r="I31" i="42"/>
  <c r="J31" i="42"/>
  <c r="D17" i="44"/>
  <c r="E17" i="44"/>
  <c r="F17" i="44"/>
  <c r="G17" i="44"/>
  <c r="H17" i="44"/>
  <c r="I17" i="44"/>
  <c r="J17" i="44"/>
  <c r="C17" i="44"/>
  <c r="J8" i="44"/>
  <c r="I8" i="44"/>
  <c r="H8" i="44"/>
  <c r="G8" i="44"/>
  <c r="F8" i="44"/>
  <c r="E8" i="44"/>
  <c r="D8" i="44"/>
  <c r="D37" i="41" l="1"/>
  <c r="D19" i="41"/>
  <c r="C31" i="42" l="1"/>
  <c r="E44" i="41" l="1"/>
  <c r="E36" i="41"/>
  <c r="E19" i="41"/>
  <c r="F8" i="41"/>
  <c r="F9" i="41"/>
  <c r="F14" i="41"/>
  <c r="F15" i="41"/>
  <c r="F18" i="41"/>
  <c r="F19" i="41"/>
  <c r="F25" i="41"/>
  <c r="F26" i="41"/>
  <c r="F31" i="41"/>
  <c r="F32" i="41"/>
  <c r="F34" i="41"/>
  <c r="F35" i="41"/>
  <c r="F36" i="41"/>
  <c r="F39" i="41"/>
  <c r="D44" i="41"/>
  <c r="F44" i="41" s="1"/>
  <c r="L31" i="39"/>
  <c r="J31" i="39"/>
  <c r="F29" i="39"/>
  <c r="F31" i="39"/>
  <c r="F23" i="39"/>
  <c r="H20" i="39"/>
  <c r="H19" i="39" s="1"/>
  <c r="H31" i="39" s="1"/>
</calcChain>
</file>

<file path=xl/sharedStrings.xml><?xml version="1.0" encoding="utf-8"?>
<sst xmlns="http://schemas.openxmlformats.org/spreadsheetml/2006/main" count="452" uniqueCount="259">
  <si>
    <t>Operasjonell risiko</t>
  </si>
  <si>
    <t>Ren kjernekapital</t>
  </si>
  <si>
    <t>Kjernekapital</t>
  </si>
  <si>
    <t>Totalt</t>
  </si>
  <si>
    <t>a</t>
  </si>
  <si>
    <t>b</t>
  </si>
  <si>
    <t>c</t>
  </si>
  <si>
    <t>d</t>
  </si>
  <si>
    <t>I/A</t>
  </si>
  <si>
    <t>Skjema EU KM1 - Nøkkeltall kapital og likvidietet</t>
  </si>
  <si>
    <t>Beløp i tusen kroner</t>
  </si>
  <si>
    <t>e</t>
  </si>
  <si>
    <t>Tilgjengelig ansvarlig kapital (beløp)</t>
  </si>
  <si>
    <t>Total ansvarlig kapital</t>
  </si>
  <si>
    <t>Risikovektet beregningsgrunnlag</t>
  </si>
  <si>
    <t>Totalt risikovektet beregningsgrunnlag</t>
  </si>
  <si>
    <t>Kapitaldekning (i prosent av risikovektet beregningsgrunnlag)</t>
  </si>
  <si>
    <t>Ren kjernekapitaldekning</t>
  </si>
  <si>
    <t>Kjernekapitaldekning</t>
  </si>
  <si>
    <t>Total kapitaldekning</t>
  </si>
  <si>
    <t>Tilleggskrav til ansvarlig kapital for å håndtere andre risikoer enn overdreven gjeldsoppbygging (i prosent av risikovektet beregningsgrunnlag)</t>
  </si>
  <si>
    <t>EU 7a</t>
  </si>
  <si>
    <t>EU 7b</t>
  </si>
  <si>
    <t>herav: som skal dekkes av ren kjernekapital (prosentpoeng)</t>
  </si>
  <si>
    <t>EU 7c</t>
  </si>
  <si>
    <t>herav: som skal dekkes av kjernekapital (prosentpoeng)</t>
  </si>
  <si>
    <t>EU 7d</t>
  </si>
  <si>
    <t>Samlet SREP kapitalkrav (i prosent)</t>
  </si>
  <si>
    <t>Kombinert buffer- og totalt kapitalkrav (i prosent av risikovektet beregningsgrunnlag)</t>
  </si>
  <si>
    <t>Bevaringsbuffer (i prosent)</t>
  </si>
  <si>
    <t>EU 8a</t>
  </si>
  <si>
    <t>Bevaringsbuffer som følge av makro- eller systemrisko fastsatt av en medlemsstat (i prosent)</t>
  </si>
  <si>
    <t>Institusjonsspesifikk motsyklisk kapitalbuffer (i prosent)</t>
  </si>
  <si>
    <t>EU 9a</t>
  </si>
  <si>
    <t>Systemrisikobuffer (i prosent)</t>
  </si>
  <si>
    <t>Buffer for globalt systemviktige institusjoner (i prosent)</t>
  </si>
  <si>
    <t>EU 10a</t>
  </si>
  <si>
    <t>Buffer for andre systemviktige institusjoner (i prosent)</t>
  </si>
  <si>
    <t>Kombinert bufferkrav (i prosent)</t>
  </si>
  <si>
    <t>EU 11a</t>
  </si>
  <si>
    <t>Samlet kapitalkrav (i prosent)</t>
  </si>
  <si>
    <t>Tilgjengelig ren kjernekapital (CET1) etter oppfyllelse av samlede SREP-krav til ansvarlig kapital (i prosent)</t>
  </si>
  <si>
    <t>Uvektet kjernekapitalandel</t>
  </si>
  <si>
    <t>Sum eksponeringsmål</t>
  </si>
  <si>
    <t>Uvektet kjernekapitalandel (i prosent)</t>
  </si>
  <si>
    <t>Tilleggskrav til ansvarlig kapital for å håndtere risikoen for overdreven gjeldsoppbygging (i prosent av risikovektet eksponeringsbeløp)</t>
  </si>
  <si>
    <t>EU 14a</t>
  </si>
  <si>
    <t>Tilleggskrav til ansvarlig kapital for å håndtere risikoen for overdreven gjeldsoppbygging (i prosent)</t>
  </si>
  <si>
    <t>EU 14b</t>
  </si>
  <si>
    <t xml:space="preserve">     herav: skal bestå av ren kjernekapital (prosentpoeng)</t>
  </si>
  <si>
    <t>EU 14c</t>
  </si>
  <si>
    <t>Samlede SREP-krav til uvektet kjernekapitalandel (i prosent)</t>
  </si>
  <si>
    <t>EU 14d</t>
  </si>
  <si>
    <t>Bufferkrav til uvektet kjernekapitalandel (i prosent)</t>
  </si>
  <si>
    <t>EU 14e</t>
  </si>
  <si>
    <t>Samlet krav til uvektet kjernekapitalandel (i prosent)</t>
  </si>
  <si>
    <t>Likvide eiendeler (vektet verdi)</t>
  </si>
  <si>
    <t>EU 16a</t>
  </si>
  <si>
    <t>Utbetalinger (vektet verdi)</t>
  </si>
  <si>
    <t>EU 16b</t>
  </si>
  <si>
    <t>Innbetalinger (vektet verdi)</t>
  </si>
  <si>
    <t>Netto utbetalinger (justert verdi)</t>
  </si>
  <si>
    <t>Likviditetsreserve/LCR (i prosent)</t>
  </si>
  <si>
    <t>Stabil finansiering (NSFR)</t>
  </si>
  <si>
    <t>Poster som gir stabil fiansiering</t>
  </si>
  <si>
    <t>Poster som krever stabil finansiering</t>
  </si>
  <si>
    <t>Stabil finansiering/NSFR (i prosent)</t>
  </si>
  <si>
    <t>Skjema EU OV1 – Oversikt over beløp for samlet kredittrisikoeksponering</t>
  </si>
  <si>
    <t>Beløp for samlet kredittrisiko-eksponering (TREA)</t>
  </si>
  <si>
    <t>Samlet kapitalkrav</t>
  </si>
  <si>
    <t>Kredittrisiko (eksklusive CCR)</t>
  </si>
  <si>
    <t>I/A for standarmetodebanker</t>
  </si>
  <si>
    <t>EU 4a</t>
  </si>
  <si>
    <t xml:space="preserve">Motpartskredittrisiko - CCR </t>
  </si>
  <si>
    <t>Hvorav etter intermodellmetoden (IMM)</t>
  </si>
  <si>
    <t>Hvorav eksponering mot et CCP</t>
  </si>
  <si>
    <t>EU 8b</t>
  </si>
  <si>
    <t>Hvorav kredittverdsettingsjustering - CVA</t>
  </si>
  <si>
    <t>Hvorav annen CCR</t>
  </si>
  <si>
    <t>Oppgjørsrisiko</t>
  </si>
  <si>
    <t>Verdipapirisering utenfor handelsporteføljen (after the cap)</t>
  </si>
  <si>
    <t>I/A for banker uten handelsportefølje</t>
  </si>
  <si>
    <t>EU 19a</t>
  </si>
  <si>
    <t>Posisjon for valuta- og råvarerisikoer (markedsrisiko)</t>
  </si>
  <si>
    <t xml:space="preserve">Hvorav IMA </t>
  </si>
  <si>
    <t>EU 22a</t>
  </si>
  <si>
    <t>Store engasjement</t>
  </si>
  <si>
    <t>EU 23a</t>
  </si>
  <si>
    <t>Hvorav etter basismetode</t>
  </si>
  <si>
    <t>EU 23b</t>
  </si>
  <si>
    <t>EU 23c</t>
  </si>
  <si>
    <t>Hvorav etter avansert metode</t>
  </si>
  <si>
    <t>Beløp under grenseverdien for fradrag (skal gis 250% risikovekt)</t>
  </si>
  <si>
    <t>Likviditetsreserve (LCR)</t>
  </si>
  <si>
    <t>Hvorav etter standardmetoden</t>
  </si>
  <si>
    <t>g</t>
  </si>
  <si>
    <t>i</t>
  </si>
  <si>
    <t>Gjeldende innflytelsesbuffer</t>
  </si>
  <si>
    <t>IA</t>
  </si>
  <si>
    <t>EU 14f</t>
  </si>
  <si>
    <t>Hvorav etter standartmetoden</t>
  </si>
  <si>
    <t>Skjema EU CQ3: Kredittkvalitet for ikke misligholdte og misligholdte engasjementer etter antall dager forfalt</t>
  </si>
  <si>
    <t>f</t>
  </si>
  <si>
    <t>h</t>
  </si>
  <si>
    <t>j</t>
  </si>
  <si>
    <t>k</t>
  </si>
  <si>
    <t>l</t>
  </si>
  <si>
    <t>Brutto balanseført beløp / nominelt beløp</t>
  </si>
  <si>
    <t>Ikke misligholdte engasjementer</t>
  </si>
  <si>
    <t>Misligholdte engasjementer</t>
  </si>
  <si>
    <t>Ikke forfalt eller forfalt ≤ 30 dager</t>
  </si>
  <si>
    <t>Forfalt &gt; 30 dager ≤ 90 dager</t>
  </si>
  <si>
    <t>Lite sannsynlig å bli tilbakebetalt men ikke forfalt, eller forfalt ≤ 90 dager</t>
  </si>
  <si>
    <t xml:space="preserve">Forfalt
&gt; 90 dager
≤ 180 dager
</t>
  </si>
  <si>
    <t xml:space="preserve">Forfalt
&gt; 180 dager
≤ 1 år
</t>
  </si>
  <si>
    <t xml:space="preserve">Forfalt
&gt; 1 år ≤ 2 år
</t>
  </si>
  <si>
    <t xml:space="preserve">Forfalt
&gt; 2 år ≤ 5 år
</t>
  </si>
  <si>
    <t>Forfalt
&gt; 5 år ≤ 7 år</t>
  </si>
  <si>
    <t>Forfalt &gt; 7 år</t>
  </si>
  <si>
    <t>Hvorav misligholdt</t>
  </si>
  <si>
    <t>005</t>
  </si>
  <si>
    <t>Kontanter og innskudd i sentralbanker og andre innskudd uten binding</t>
  </si>
  <si>
    <t>010</t>
  </si>
  <si>
    <t>Utån og fordringer</t>
  </si>
  <si>
    <t>020</t>
  </si>
  <si>
    <t>Sentralbanker</t>
  </si>
  <si>
    <t>030</t>
  </si>
  <si>
    <t>Offentlig forvaltning</t>
  </si>
  <si>
    <t>040</t>
  </si>
  <si>
    <t>Kredittinstitusjoner</t>
  </si>
  <si>
    <t>050</t>
  </si>
  <si>
    <t>Andre finansielle foretak</t>
  </si>
  <si>
    <t>060</t>
  </si>
  <si>
    <t>Ikke-finansielle foretak</t>
  </si>
  <si>
    <t>070</t>
  </si>
  <si>
    <t>herav SMB</t>
  </si>
  <si>
    <t>080</t>
  </si>
  <si>
    <t>Husholdninger</t>
  </si>
  <si>
    <t>090</t>
  </si>
  <si>
    <t>Rentebærende verdipapirer</t>
  </si>
  <si>
    <t>100</t>
  </si>
  <si>
    <t>110</t>
  </si>
  <si>
    <t>120</t>
  </si>
  <si>
    <t>130</t>
  </si>
  <si>
    <t>140</t>
  </si>
  <si>
    <t>150</t>
  </si>
  <si>
    <t>Engasjementer utenfor balansen</t>
  </si>
  <si>
    <t>160</t>
  </si>
  <si>
    <t>170</t>
  </si>
  <si>
    <t>180</t>
  </si>
  <si>
    <t>190</t>
  </si>
  <si>
    <t>200</t>
  </si>
  <si>
    <t>210</t>
  </si>
  <si>
    <t>220</t>
  </si>
  <si>
    <t>Skjema EU CR1: Ikke misligholdte og misligholdte engasjementer og tilhørende avsetninger</t>
  </si>
  <si>
    <t>m</t>
  </si>
  <si>
    <t>n</t>
  </si>
  <si>
    <t>o</t>
  </si>
  <si>
    <t xml:space="preserve">
Akkumulerte nedskrivninger, akkumulerte negative endringer i virkelig verdi som følge av kredittrisiko og avsetninger</t>
  </si>
  <si>
    <t>Akkumulert delvis avskrivning</t>
  </si>
  <si>
    <t>Mottatte sikkerheter og garantier</t>
  </si>
  <si>
    <t>Ikke misligholdte engasjementer – akkumulerte nedskrivninger og avsetninger</t>
  </si>
  <si>
    <t>Misligholdte engasjementer – akkumulerte nedskrivninger, akkumulerte negative endringer i virkelig verdi som følge av kredittrisiko og avsetninger</t>
  </si>
  <si>
    <t>Hvorav steg 1</t>
  </si>
  <si>
    <t>Hvorav steg 2</t>
  </si>
  <si>
    <t>Skjema EU CQ1: Kredittkvalitet for engasjementer med betalingslettelser</t>
  </si>
  <si>
    <t>Brutto balanseført beløp / nominelt beløp for engasjementer med betalingslettelser</t>
  </si>
  <si>
    <t>Akkumulerte nedskrivninger, akkumulerte negative endringer i virkelig verdi som følge av kredittrisiko og avsetninger</t>
  </si>
  <si>
    <t>Sikkerheter og finansielle garantier på engasjementer med betalingslettelser</t>
  </si>
  <si>
    <t>Ikke misligholdte engasjementer med betalingsletterlser</t>
  </si>
  <si>
    <t>Misligholdte engasjementer med betalingslettelser</t>
  </si>
  <si>
    <t>Ikke misligholdte engasjementer med betalingslettelser</t>
  </si>
  <si>
    <t>Hvorav sikkerheter og finansielle garantier for misligholdte engasjementer med betalingslettelser</t>
  </si>
  <si>
    <t>Hvorav nedskrevet</t>
  </si>
  <si>
    <t>Utlån og fordringer</t>
  </si>
  <si>
    <t>Lånetilsagn</t>
  </si>
  <si>
    <t>Skjema EU CVA4 – Risikovektede eksponeringsbeløp fra CVA-risk, standardmetoden</t>
  </si>
  <si>
    <t>Fixed format</t>
  </si>
  <si>
    <t> </t>
  </si>
  <si>
    <t>Risikovektet eksponeringsbeløp</t>
  </si>
  <si>
    <t>Risikovektet eksponeringsbeløp per utgangen av forrige rapporteringsperiode</t>
  </si>
  <si>
    <t>Risikovektet eksponeringsbeløp per utgangen av inneværende rapporteringsperiode</t>
  </si>
  <si>
    <t>Skjema EU REM1 - Godtgjørelse for regnskapsåret</t>
  </si>
  <si>
    <t>Ansatte i bankens overodnede ledelse med tilsyns- eller overvåkningsfunksjon</t>
  </si>
  <si>
    <t>Medlemmer i bankens ledergruppe</t>
  </si>
  <si>
    <t>Andre i bankens overordnede/øverste ledelse</t>
  </si>
  <si>
    <t>Andre identifiserte årsverk</t>
  </si>
  <si>
    <t>Fast godtjørelse</t>
  </si>
  <si>
    <t>Antall ansatte</t>
  </si>
  <si>
    <t>Samlet fast godgjørelse</t>
  </si>
  <si>
    <t>Hvorav: rene lønnsutbetalinger</t>
  </si>
  <si>
    <t>EU-4a</t>
  </si>
  <si>
    <t>Hvorav: aksjer eller andre eiereandeler</t>
  </si>
  <si>
    <t>Hvorav: aksjebaserte instrumenter eller lignende ikke-kontante instrumenter</t>
  </si>
  <si>
    <t>EU-5x</t>
  </si>
  <si>
    <t>Hvorav: andre instrumenter</t>
  </si>
  <si>
    <t>Hvorav: andre varianter</t>
  </si>
  <si>
    <t>Variabel godtgjørelse</t>
  </si>
  <si>
    <t>Samlet variabel godtgjørelse</t>
  </si>
  <si>
    <t>Hvorav: med utsatt innslagspunkt (utbetalingstidspunkt)</t>
  </si>
  <si>
    <t>EU-13a</t>
  </si>
  <si>
    <t>EU-14a</t>
  </si>
  <si>
    <t>EU-13b</t>
  </si>
  <si>
    <t>EU-14b</t>
  </si>
  <si>
    <t>EU-14x</t>
  </si>
  <si>
    <t>EU-14y</t>
  </si>
  <si>
    <t>Samlet godtgjørelse (2 + 10)</t>
  </si>
  <si>
    <t>Skjema EU REM2 - Ekstra utbetalinger til ansatte hvis faglige aktiviteter har vesentlig innvirkning på institusjonenes risikoprofil (identifisert personale)</t>
  </si>
  <si>
    <t>Andre identifiserte ansatte</t>
  </si>
  <si>
    <t>Garantert variabel godtgjørelse</t>
  </si>
  <si>
    <t>Garantert variabel godtgjørelse - Antall ansatte</t>
  </si>
  <si>
    <t>Garantert variabel godtgjørelse - Samlet beløp</t>
  </si>
  <si>
    <t>Hvorav garantert variabel godtgjørelse utbetalt i løpet av regnskapsåret, som ikke er hensyntatt i bonustak</t>
  </si>
  <si>
    <t>Sluttvederlag tilkjent i tidligere perioder, som ble utbetalt i løpet av regnskapsåret</t>
  </si>
  <si>
    <t>Sluttvederlag tilkjent i tidligere perioder, som ble utbetalt i løpet av regnskapsåret - Antall ansatte (årsverk)</t>
  </si>
  <si>
    <t>Sluttvederlag tilkjent i tidligere perioder, som ble utbetalt i løpet av regnskapsåret - Samlet beløp</t>
  </si>
  <si>
    <t>Sluttvederlag tildelt i løpet av regnskapsåret</t>
  </si>
  <si>
    <t>Sluttvederlag tildelt i løpet av regnskapsåret - Antall ansatte</t>
  </si>
  <si>
    <t>Sluttvederlag tildelt i løpet av regnskapsåret - Samlet beløp</t>
  </si>
  <si>
    <t>Hvorav utbetalt i løpet av regnskapsåret</t>
  </si>
  <si>
    <t>Hvorav med utsatt utbetaling</t>
  </si>
  <si>
    <t>Hvorav sluttvederlag utbetalt i løpet av regnskapsåret, som ikke er hensyntatt i bonustak</t>
  </si>
  <si>
    <t>Hvorav høyeste utbetaling til en enkelt ansatt</t>
  </si>
  <si>
    <t>Spesielle utbetalinger til ansatte hvis faglige aktiviteter har vesentlig innvirkning på institusjonenes risikoprofil (identifisert personale)</t>
  </si>
  <si>
    <t>Skjema EU REM3 - Utsatt godtgjørelse</t>
  </si>
  <si>
    <t>a (=b + c)</t>
  </si>
  <si>
    <t>EU - g</t>
  </si>
  <si>
    <t>EU - h</t>
  </si>
  <si>
    <t>Utsatt og tilbakeholdt godtgjørelse</t>
  </si>
  <si>
    <t>Samlet beløp av utsatt godtjørelse tildelt for tidligere ytelsespreioder</t>
  </si>
  <si>
    <t>Hvorav utsatt godtgjørelse som vil være opptjent i regnskapsåret</t>
  </si>
  <si>
    <t>Hvorav utsatt godgjørelse som vil opptjenes i påfølgende regnskapsår</t>
  </si>
  <si>
    <t>Ytelsesjusteringer foretatt i regnskapsåret på utsatt godtjørelse, som vil være opptjent i regnskapsåret</t>
  </si>
  <si>
    <t>Ytelsesjusteringer foretatt i regnskapsåret på utsatt godgjørelse, som vil opptjentes i påfølgende ytelsesperioder</t>
  </si>
  <si>
    <t>Samlet beløp for justeringer foretatt i regnksapsåret forårsaket av ex post implisitte justeringer (dvs. endringer i verdi av utsatt godtgjørelse på grunn av endringer i instrumentenes priser)</t>
  </si>
  <si>
    <t>Samlet beløp for utsatt godtgjørelse faktisk utbetalt i regnskapsåret, som er tildelt før regnskapsårets begynnelse</t>
  </si>
  <si>
    <t>Samlet beløp for utsatt godtgjørelse tildelt og opptjent for tidligere resultatperioder, men som er underlagt oppbevaringsperioder</t>
  </si>
  <si>
    <t>Rene lønnsutbetalinger</t>
  </si>
  <si>
    <t>Aksjer eller andre eiereandeler</t>
  </si>
  <si>
    <t>Aksjebaserte instrumenter eller lignende ikke-kontante instrumenter</t>
  </si>
  <si>
    <t>Andre instrumenter</t>
  </si>
  <si>
    <t>Andre varianter</t>
  </si>
  <si>
    <t>Samlet beløp</t>
  </si>
  <si>
    <t>Skjema EU REM4 - Godtgjørelse på 1 mill. euro eller mer</t>
  </si>
  <si>
    <t>EUR</t>
  </si>
  <si>
    <t>Identified staff that are high earners as set out in Article 450(i) CRR</t>
  </si>
  <si>
    <t>1 000 000 to below 1 500 000</t>
  </si>
  <si>
    <t>1 500 000 to below 2 000 000</t>
  </si>
  <si>
    <t>2 000 000 to below 2 500 000</t>
  </si>
  <si>
    <t>2 500 000 to below 3 000 000</t>
  </si>
  <si>
    <t>3 000 000 to below 3 500 000</t>
  </si>
  <si>
    <t>3 500 000 to below 4 000 000</t>
  </si>
  <si>
    <t>4 000 000 to below 4 500 000</t>
  </si>
  <si>
    <t>4 500 000 to below 5 000 000</t>
  </si>
  <si>
    <t>5 000 000 to below 6 000 000</t>
  </si>
  <si>
    <t>6 000 000 to below 7 000 000</t>
  </si>
  <si>
    <t>7 000 000 to below 8 000 000</t>
  </si>
  <si>
    <t>x</t>
  </si>
  <si>
    <t>To be extended as appropriate, if further payment bands are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</si>
</sst>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</numFmts>
  <fonts count="3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.5"/>
      <color theme="1"/>
      <name val="Segoe UI"/>
      <family val="2"/>
    </font>
    <font>
      <sz val="8.5"/>
      <color rgb="FF000000"/>
      <name val="Segoe UI"/>
      <family val="2"/>
    </font>
    <font>
      <i/>
      <sz val="8"/>
      <color theme="1"/>
      <name val="Segoe UI"/>
      <family val="2"/>
    </font>
    <font>
      <b/>
      <i/>
      <sz val="8.5"/>
      <color theme="1"/>
      <name val="Segoe UI"/>
      <family val="2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8"/>
      <color rgb="FFFF0000"/>
      <name val="Segoe UI"/>
      <family val="2"/>
    </font>
    <font>
      <sz val="8"/>
      <color theme="1"/>
      <name val="Segoe U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b/>
      <i/>
      <sz val="8.5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1" fillId="0" borderId="0"/>
  </cellStyleXfs>
  <cellXfs count="218">
    <xf numFmtId="0" fontId="0" fillId="0" borderId="0" xfId="0"/>
    <xf numFmtId="0" fontId="5" fillId="0" borderId="0" xfId="3" applyFont="1"/>
    <xf numFmtId="0" fontId="6" fillId="0" borderId="0" xfId="3" applyFont="1"/>
    <xf numFmtId="0" fontId="7" fillId="0" borderId="0" xfId="3" applyFont="1"/>
    <xf numFmtId="0" fontId="8" fillId="0" borderId="0" xfId="3" applyFont="1"/>
    <xf numFmtId="0" fontId="9" fillId="0" borderId="0" xfId="3" applyFont="1" applyAlignment="1">
      <alignment vertical="center" wrapText="1"/>
    </xf>
    <xf numFmtId="0" fontId="10" fillId="0" borderId="2" xfId="3" applyFont="1" applyBorder="1" applyAlignment="1">
      <alignment vertical="center" wrapText="1"/>
    </xf>
    <xf numFmtId="14" fontId="5" fillId="0" borderId="5" xfId="3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14" fontId="5" fillId="0" borderId="0" xfId="3" applyNumberFormat="1" applyFont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0" borderId="4" xfId="3" applyFont="1" applyBorder="1" applyAlignment="1">
      <alignment vertical="center" wrapText="1"/>
    </xf>
    <xf numFmtId="0" fontId="8" fillId="4" borderId="5" xfId="3" applyFont="1" applyFill="1" applyBorder="1" applyAlignment="1">
      <alignment vertical="center" wrapText="1"/>
    </xf>
    <xf numFmtId="0" fontId="11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vertical="center" wrapText="1"/>
    </xf>
    <xf numFmtId="167" fontId="11" fillId="0" borderId="5" xfId="4" applyNumberFormat="1" applyFont="1" applyBorder="1" applyAlignment="1">
      <alignment horizontal="center" vertical="center" wrapText="1"/>
    </xf>
    <xf numFmtId="0" fontId="5" fillId="0" borderId="5" xfId="3" applyFont="1" applyBorder="1"/>
    <xf numFmtId="0" fontId="12" fillId="4" borderId="5" xfId="3" applyFont="1" applyFill="1" applyBorder="1" applyAlignment="1">
      <alignment horizontal="center" vertical="center" wrapText="1"/>
    </xf>
    <xf numFmtId="10" fontId="11" fillId="0" borderId="5" xfId="5" applyNumberFormat="1" applyFont="1" applyBorder="1" applyAlignment="1">
      <alignment horizontal="right" vertical="center" wrapText="1"/>
    </xf>
    <xf numFmtId="0" fontId="13" fillId="0" borderId="5" xfId="3" applyFont="1" applyBorder="1" applyAlignment="1">
      <alignment vertical="center" wrapText="1"/>
    </xf>
    <xf numFmtId="10" fontId="11" fillId="0" borderId="5" xfId="5" applyNumberFormat="1" applyFont="1" applyBorder="1" applyAlignment="1">
      <alignment horizontal="center" vertical="center" wrapText="1"/>
    </xf>
    <xf numFmtId="0" fontId="11" fillId="0" borderId="5" xfId="3" applyFont="1" applyBorder="1" applyAlignment="1">
      <alignment horizontal="justify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justify" vertical="center" wrapText="1"/>
    </xf>
    <xf numFmtId="9" fontId="6" fillId="0" borderId="5" xfId="5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13" fillId="0" borderId="6" xfId="3" applyFont="1" applyBorder="1" applyAlignment="1">
      <alignment vertical="center" wrapText="1"/>
    </xf>
    <xf numFmtId="0" fontId="13" fillId="0" borderId="0" xfId="3" applyFont="1"/>
    <xf numFmtId="167" fontId="11" fillId="0" borderId="5" xfId="1" applyNumberFormat="1" applyFont="1" applyBorder="1" applyAlignment="1">
      <alignment horizontal="right" vertical="center" wrapText="1"/>
    </xf>
    <xf numFmtId="10" fontId="11" fillId="0" borderId="5" xfId="2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165" fontId="11" fillId="0" borderId="5" xfId="1" applyNumberFormat="1" applyFont="1" applyBorder="1" applyAlignment="1">
      <alignment horizontal="right" vertical="center" wrapText="1"/>
    </xf>
    <xf numFmtId="10" fontId="11" fillId="0" borderId="5" xfId="0" applyNumberFormat="1" applyFont="1" applyBorder="1" applyAlignment="1">
      <alignment vertical="center" wrapText="1"/>
    </xf>
    <xf numFmtId="10" fontId="11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10" fontId="13" fillId="0" borderId="5" xfId="0" applyNumberFormat="1" applyFont="1" applyBorder="1" applyAlignment="1">
      <alignment vertical="center" wrapText="1"/>
    </xf>
    <xf numFmtId="164" fontId="11" fillId="0" borderId="5" xfId="1" applyFont="1" applyBorder="1" applyAlignment="1">
      <alignment horizontal="right" vertical="center" wrapText="1"/>
    </xf>
    <xf numFmtId="166" fontId="11" fillId="0" borderId="5" xfId="2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0" fontId="13" fillId="0" borderId="6" xfId="0" applyNumberFormat="1" applyFont="1" applyBorder="1" applyAlignment="1">
      <alignment vertical="center" wrapText="1"/>
    </xf>
    <xf numFmtId="9" fontId="11" fillId="0" borderId="5" xfId="2" applyFont="1" applyBorder="1" applyAlignment="1">
      <alignment horizontal="right" vertical="center" wrapText="1"/>
    </xf>
    <xf numFmtId="165" fontId="11" fillId="0" borderId="5" xfId="1" applyNumberFormat="1" applyFont="1" applyBorder="1" applyAlignment="1">
      <alignment horizontal="justify" vertical="center" wrapText="1"/>
    </xf>
    <xf numFmtId="0" fontId="5" fillId="0" borderId="5" xfId="0" applyFont="1" applyBorder="1"/>
    <xf numFmtId="165" fontId="5" fillId="0" borderId="5" xfId="1" applyNumberFormat="1" applyFont="1" applyBorder="1"/>
    <xf numFmtId="0" fontId="15" fillId="0" borderId="0" xfId="3" applyFont="1"/>
    <xf numFmtId="0" fontId="14" fillId="0" borderId="0" xfId="3" applyFont="1"/>
    <xf numFmtId="0" fontId="13" fillId="0" borderId="0" xfId="3" applyFont="1" applyAlignment="1">
      <alignment horizontal="center" vertical="center" wrapText="1"/>
    </xf>
    <xf numFmtId="14" fontId="13" fillId="0" borderId="5" xfId="3" applyNumberFormat="1" applyFont="1" applyBorder="1" applyAlignment="1">
      <alignment horizontal="center" vertical="center" wrapText="1"/>
    </xf>
    <xf numFmtId="14" fontId="13" fillId="0" borderId="0" xfId="3" applyNumberFormat="1" applyFont="1" applyAlignment="1">
      <alignment horizontal="center" vertical="center" wrapText="1"/>
    </xf>
    <xf numFmtId="167" fontId="13" fillId="0" borderId="5" xfId="4" applyNumberFormat="1" applyFont="1" applyBorder="1" applyAlignment="1">
      <alignment vertical="center" wrapText="1"/>
    </xf>
    <xf numFmtId="167" fontId="13" fillId="0" borderId="0" xfId="4" applyNumberFormat="1" applyFont="1" applyAlignment="1">
      <alignment vertical="center" wrapText="1"/>
    </xf>
    <xf numFmtId="0" fontId="13" fillId="0" borderId="5" xfId="3" applyFont="1" applyBorder="1" applyAlignment="1">
      <alignment horizontal="left" vertical="center" wrapText="1" indent="1"/>
    </xf>
    <xf numFmtId="167" fontId="13" fillId="0" borderId="5" xfId="3" applyNumberFormat="1" applyFont="1" applyBorder="1" applyAlignment="1">
      <alignment vertical="center" wrapText="1"/>
    </xf>
    <xf numFmtId="167" fontId="13" fillId="0" borderId="0" xfId="3" applyNumberFormat="1" applyFont="1" applyAlignment="1">
      <alignment vertical="center" wrapText="1"/>
    </xf>
    <xf numFmtId="0" fontId="13" fillId="0" borderId="0" xfId="3" applyFont="1" applyAlignment="1">
      <alignment vertical="center" wrapText="1"/>
    </xf>
    <xf numFmtId="0" fontId="13" fillId="2" borderId="5" xfId="3" applyFont="1" applyFill="1" applyBorder="1" applyAlignment="1">
      <alignment vertical="center" wrapText="1"/>
    </xf>
    <xf numFmtId="167" fontId="13" fillId="2" borderId="5" xfId="4" applyNumberFormat="1" applyFont="1" applyFill="1" applyBorder="1" applyAlignment="1">
      <alignment vertical="center" wrapText="1"/>
    </xf>
    <xf numFmtId="167" fontId="13" fillId="2" borderId="0" xfId="4" applyNumberFormat="1" applyFont="1" applyFill="1" applyAlignment="1">
      <alignment vertical="center" wrapText="1"/>
    </xf>
    <xf numFmtId="0" fontId="13" fillId="2" borderId="0" xfId="3" applyFont="1" applyFill="1" applyAlignment="1">
      <alignment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0" borderId="5" xfId="3" applyFont="1" applyBorder="1" applyAlignment="1">
      <alignment vertical="center" wrapText="1"/>
    </xf>
    <xf numFmtId="0" fontId="14" fillId="0" borderId="0" xfId="3" applyFont="1" applyAlignment="1">
      <alignment vertical="center" wrapText="1"/>
    </xf>
    <xf numFmtId="0" fontId="13" fillId="0" borderId="5" xfId="3" quotePrefix="1" applyFont="1" applyBorder="1" applyAlignment="1">
      <alignment horizontal="left" vertical="center" wrapText="1" indent="1"/>
    </xf>
    <xf numFmtId="0" fontId="13" fillId="0" borderId="5" xfId="3" quotePrefix="1" applyFont="1" applyBorder="1" applyAlignment="1">
      <alignment vertical="center" wrapText="1"/>
    </xf>
    <xf numFmtId="165" fontId="13" fillId="0" borderId="5" xfId="1" applyNumberFormat="1" applyFont="1" applyBorder="1" applyAlignment="1">
      <alignment vertical="center" wrapText="1"/>
    </xf>
    <xf numFmtId="165" fontId="13" fillId="3" borderId="5" xfId="1" applyNumberFormat="1" applyFont="1" applyFill="1" applyBorder="1" applyAlignment="1">
      <alignment vertical="center" wrapText="1"/>
    </xf>
    <xf numFmtId="165" fontId="13" fillId="2" borderId="5" xfId="1" applyNumberFormat="1" applyFont="1" applyFill="1" applyBorder="1" applyAlignment="1">
      <alignment vertical="center" wrapText="1"/>
    </xf>
    <xf numFmtId="165" fontId="14" fillId="0" borderId="5" xfId="1" applyNumberFormat="1" applyFont="1" applyBorder="1" applyAlignment="1">
      <alignment vertical="center" wrapText="1"/>
    </xf>
    <xf numFmtId="165" fontId="13" fillId="0" borderId="0" xfId="1" applyNumberFormat="1" applyFont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vertical="center" wrapText="1"/>
    </xf>
    <xf numFmtId="0" fontId="18" fillId="0" borderId="8" xfId="3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vertical="center" wrapText="1"/>
    </xf>
    <xf numFmtId="0" fontId="18" fillId="3" borderId="18" xfId="3" applyFont="1" applyFill="1" applyBorder="1" applyAlignment="1">
      <alignment horizontal="center" vertical="center" wrapText="1"/>
    </xf>
    <xf numFmtId="0" fontId="18" fillId="0" borderId="20" xfId="3" applyFont="1" applyBorder="1" applyAlignment="1">
      <alignment horizontal="center" vertical="center" wrapText="1"/>
    </xf>
    <xf numFmtId="49" fontId="18" fillId="0" borderId="8" xfId="3" applyNumberFormat="1" applyFont="1" applyBorder="1" applyAlignment="1">
      <alignment horizontal="center" vertical="center" wrapText="1"/>
    </xf>
    <xf numFmtId="0" fontId="18" fillId="0" borderId="9" xfId="3" applyFont="1" applyBorder="1" applyAlignment="1">
      <alignment vertical="center" wrapText="1"/>
    </xf>
    <xf numFmtId="0" fontId="19" fillId="0" borderId="22" xfId="3" applyFont="1" applyBorder="1" applyAlignment="1">
      <alignment vertical="center" wrapText="1"/>
    </xf>
    <xf numFmtId="167" fontId="19" fillId="0" borderId="22" xfId="4" applyNumberFormat="1" applyFont="1" applyBorder="1" applyAlignment="1">
      <alignment vertical="center" wrapText="1"/>
    </xf>
    <xf numFmtId="167" fontId="19" fillId="0" borderId="20" xfId="4" applyNumberFormat="1" applyFont="1" applyBorder="1" applyAlignment="1">
      <alignment vertical="center" wrapText="1"/>
    </xf>
    <xf numFmtId="167" fontId="19" fillId="0" borderId="22" xfId="3" applyNumberFormat="1" applyFont="1" applyBorder="1" applyAlignment="1">
      <alignment vertical="center" wrapText="1"/>
    </xf>
    <xf numFmtId="49" fontId="20" fillId="5" borderId="20" xfId="3" applyNumberFormat="1" applyFont="1" applyFill="1" applyBorder="1" applyAlignment="1">
      <alignment horizontal="center" vertical="center" wrapText="1"/>
    </xf>
    <xf numFmtId="0" fontId="20" fillId="5" borderId="22" xfId="3" applyFont="1" applyFill="1" applyBorder="1" applyAlignment="1">
      <alignment horizontal="left" vertical="center" wrapText="1" indent="1"/>
    </xf>
    <xf numFmtId="0" fontId="20" fillId="5" borderId="22" xfId="3" applyFont="1" applyFill="1" applyBorder="1" applyAlignment="1">
      <alignment horizontal="left" vertical="center" wrapText="1" indent="2"/>
    </xf>
    <xf numFmtId="49" fontId="18" fillId="0" borderId="20" xfId="3" applyNumberFormat="1" applyFont="1" applyBorder="1" applyAlignment="1">
      <alignment horizontal="center" vertical="center" wrapText="1"/>
    </xf>
    <xf numFmtId="0" fontId="18" fillId="0" borderId="22" xfId="3" applyFont="1" applyBorder="1" applyAlignment="1">
      <alignment vertical="center" wrapText="1"/>
    </xf>
    <xf numFmtId="0" fontId="19" fillId="6" borderId="22" xfId="3" applyFont="1" applyFill="1" applyBorder="1" applyAlignment="1">
      <alignment vertical="center" wrapText="1"/>
    </xf>
    <xf numFmtId="49" fontId="21" fillId="0" borderId="20" xfId="3" applyNumberFormat="1" applyFont="1" applyBorder="1" applyAlignment="1">
      <alignment horizontal="center" vertical="center" wrapText="1"/>
    </xf>
    <xf numFmtId="0" fontId="21" fillId="0" borderId="22" xfId="3" applyFont="1" applyBorder="1" applyAlignment="1">
      <alignment vertical="center" wrapText="1"/>
    </xf>
    <xf numFmtId="0" fontId="18" fillId="0" borderId="17" xfId="3" applyFont="1" applyBorder="1" applyAlignment="1">
      <alignment vertical="center" wrapText="1"/>
    </xf>
    <xf numFmtId="0" fontId="18" fillId="3" borderId="17" xfId="3" applyFont="1" applyFill="1" applyBorder="1" applyAlignment="1">
      <alignment horizontal="center" vertical="center" wrapText="1"/>
    </xf>
    <xf numFmtId="0" fontId="18" fillId="3" borderId="22" xfId="3" applyFont="1" applyFill="1" applyBorder="1" applyAlignment="1">
      <alignment horizontal="center" vertical="center" wrapText="1"/>
    </xf>
    <xf numFmtId="0" fontId="20" fillId="5" borderId="22" xfId="3" applyFont="1" applyFill="1" applyBorder="1" applyAlignment="1">
      <alignment vertical="center" wrapText="1"/>
    </xf>
    <xf numFmtId="0" fontId="19" fillId="0" borderId="8" xfId="3" applyFont="1" applyBorder="1" applyAlignment="1">
      <alignment horizontal="center" vertical="center" wrapText="1"/>
    </xf>
    <xf numFmtId="0" fontId="18" fillId="3" borderId="27" xfId="3" applyFont="1" applyFill="1" applyBorder="1" applyAlignment="1">
      <alignment horizontal="center" vertical="center" wrapText="1"/>
    </xf>
    <xf numFmtId="0" fontId="8" fillId="3" borderId="0" xfId="3" applyFont="1" applyFill="1"/>
    <xf numFmtId="0" fontId="5" fillId="3" borderId="0" xfId="3" applyFont="1" applyFill="1"/>
    <xf numFmtId="0" fontId="5" fillId="0" borderId="0" xfId="3" applyFont="1" applyAlignment="1">
      <alignment horizontal="left" vertical="top"/>
    </xf>
    <xf numFmtId="0" fontId="8" fillId="3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6" fillId="0" borderId="0" xfId="3" applyFont="1"/>
    <xf numFmtId="0" fontId="11" fillId="3" borderId="0" xfId="3" applyFont="1" applyFill="1" applyAlignment="1">
      <alignment wrapText="1"/>
    </xf>
    <xf numFmtId="0" fontId="11" fillId="3" borderId="5" xfId="3" applyFont="1" applyFill="1" applyBorder="1" applyAlignment="1">
      <alignment horizontal="center" wrapText="1"/>
    </xf>
    <xf numFmtId="0" fontId="11" fillId="3" borderId="28" xfId="3" applyFont="1" applyFill="1" applyBorder="1" applyAlignment="1">
      <alignment wrapText="1"/>
    </xf>
    <xf numFmtId="0" fontId="11" fillId="3" borderId="29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vertical="center" wrapText="1"/>
    </xf>
    <xf numFmtId="0" fontId="11" fillId="3" borderId="5" xfId="3" applyFont="1" applyFill="1" applyBorder="1" applyAlignment="1">
      <alignment wrapText="1"/>
    </xf>
    <xf numFmtId="0" fontId="27" fillId="0" borderId="0" xfId="3" applyFont="1"/>
    <xf numFmtId="0" fontId="28" fillId="0" borderId="0" xfId="3" applyFont="1"/>
    <xf numFmtId="165" fontId="18" fillId="0" borderId="9" xfId="1" applyNumberFormat="1" applyFont="1" applyBorder="1" applyAlignment="1">
      <alignment vertical="center" wrapText="1"/>
    </xf>
    <xf numFmtId="165" fontId="18" fillId="0" borderId="22" xfId="1" applyNumberFormat="1" applyFont="1" applyBorder="1" applyAlignment="1">
      <alignment vertical="center" wrapText="1"/>
    </xf>
    <xf numFmtId="165" fontId="20" fillId="5" borderId="22" xfId="1" applyNumberFormat="1" applyFont="1" applyFill="1" applyBorder="1" applyAlignment="1">
      <alignment horizontal="left" vertical="center" wrapText="1" indent="1"/>
    </xf>
    <xf numFmtId="165" fontId="21" fillId="0" borderId="22" xfId="1" applyNumberFormat="1" applyFont="1" applyBorder="1" applyAlignment="1">
      <alignment vertical="center" wrapText="1"/>
    </xf>
    <xf numFmtId="165" fontId="21" fillId="6" borderId="22" xfId="1" applyNumberFormat="1" applyFont="1" applyFill="1" applyBorder="1" applyAlignment="1">
      <alignment vertical="center" wrapText="1"/>
    </xf>
    <xf numFmtId="165" fontId="19" fillId="0" borderId="22" xfId="1" applyNumberFormat="1" applyFont="1" applyBorder="1" applyAlignment="1">
      <alignment vertical="center" wrapText="1"/>
    </xf>
    <xf numFmtId="165" fontId="11" fillId="0" borderId="22" xfId="1" applyNumberFormat="1" applyFont="1" applyBorder="1" applyAlignment="1">
      <alignment vertical="center"/>
    </xf>
    <xf numFmtId="0" fontId="2" fillId="0" borderId="0" xfId="3" applyFont="1"/>
    <xf numFmtId="9" fontId="2" fillId="0" borderId="0" xfId="2" applyFont="1"/>
    <xf numFmtId="167" fontId="5" fillId="0" borderId="0" xfId="3" applyNumberFormat="1" applyFont="1"/>
    <xf numFmtId="0" fontId="13" fillId="0" borderId="0" xfId="6" applyFont="1"/>
    <xf numFmtId="0" fontId="14" fillId="0" borderId="0" xfId="6" applyFont="1"/>
    <xf numFmtId="0" fontId="13" fillId="0" borderId="5" xfId="6" applyFont="1" applyBorder="1" applyAlignment="1">
      <alignment horizontal="center"/>
    </xf>
    <xf numFmtId="0" fontId="13" fillId="0" borderId="5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/>
    </xf>
    <xf numFmtId="0" fontId="29" fillId="0" borderId="0" xfId="6" applyFont="1"/>
    <xf numFmtId="0" fontId="13" fillId="0" borderId="5" xfId="6" applyFont="1" applyBorder="1"/>
    <xf numFmtId="0" fontId="13" fillId="0" borderId="5" xfId="6" applyFont="1" applyBorder="1" applyAlignment="1">
      <alignment horizontal="left" indent="2"/>
    </xf>
    <xf numFmtId="0" fontId="13" fillId="0" borderId="5" xfId="6" quotePrefix="1" applyFont="1" applyBorder="1" applyAlignment="1">
      <alignment horizontal="left" indent="2"/>
    </xf>
    <xf numFmtId="0" fontId="13" fillId="7" borderId="5" xfId="6" applyFont="1" applyFill="1" applyBorder="1"/>
    <xf numFmtId="0" fontId="13" fillId="0" borderId="5" xfId="6" applyFont="1" applyBorder="1" applyAlignment="1">
      <alignment horizontal="left" wrapText="1" indent="2"/>
    </xf>
    <xf numFmtId="0" fontId="13" fillId="0" borderId="5" xfId="6" applyFont="1" applyBorder="1" applyAlignment="1">
      <alignment horizontal="left" vertical="center" wrapText="1"/>
    </xf>
    <xf numFmtId="0" fontId="13" fillId="0" borderId="5" xfId="6" applyFont="1" applyBorder="1" applyAlignment="1">
      <alignment horizontal="left" indent="4"/>
    </xf>
    <xf numFmtId="0" fontId="13" fillId="0" borderId="3" xfId="6" applyFont="1" applyBorder="1"/>
    <xf numFmtId="0" fontId="13" fillId="0" borderId="7" xfId="6" applyFont="1" applyBorder="1"/>
    <xf numFmtId="0" fontId="30" fillId="0" borderId="0" xfId="6" applyFont="1"/>
    <xf numFmtId="0" fontId="13" fillId="0" borderId="0" xfId="6" applyFont="1" applyAlignment="1">
      <alignment horizontal="left" wrapText="1"/>
    </xf>
    <xf numFmtId="0" fontId="30" fillId="0" borderId="0" xfId="6" applyFont="1" applyAlignment="1">
      <alignment horizontal="left" wrapText="1"/>
    </xf>
    <xf numFmtId="0" fontId="13" fillId="0" borderId="5" xfId="6" applyFont="1" applyBorder="1" applyAlignment="1">
      <alignment vertical="top" wrapText="1"/>
    </xf>
    <xf numFmtId="0" fontId="13" fillId="0" borderId="5" xfId="6" applyFont="1" applyBorder="1" applyAlignment="1">
      <alignment horizontal="left" vertical="top" wrapText="1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30" fillId="0" borderId="5" xfId="6" applyFont="1" applyBorder="1"/>
    <xf numFmtId="0" fontId="1" fillId="0" borderId="5" xfId="6" applyBorder="1" applyAlignment="1">
      <alignment horizontal="center"/>
    </xf>
    <xf numFmtId="0" fontId="13" fillId="0" borderId="5" xfId="6" applyFont="1" applyBorder="1" applyAlignment="1">
      <alignment horizontal="left" wrapText="1"/>
    </xf>
    <xf numFmtId="0" fontId="13" fillId="0" borderId="5" xfId="6" applyFont="1" applyBorder="1" applyAlignment="1">
      <alignment wrapText="1"/>
    </xf>
    <xf numFmtId="0" fontId="8" fillId="0" borderId="0" xfId="6" applyFont="1" applyAlignment="1">
      <alignment vertical="center"/>
    </xf>
    <xf numFmtId="0" fontId="1" fillId="0" borderId="0" xfId="6"/>
    <xf numFmtId="0" fontId="13" fillId="0" borderId="5" xfId="6" applyFont="1" applyBorder="1" applyAlignment="1">
      <alignment horizontal="center" wrapText="1"/>
    </xf>
    <xf numFmtId="0" fontId="32" fillId="0" borderId="5" xfId="7" applyFont="1" applyBorder="1" applyAlignment="1">
      <alignment wrapText="1"/>
    </xf>
    <xf numFmtId="0" fontId="1" fillId="0" borderId="5" xfId="6" applyBorder="1"/>
    <xf numFmtId="0" fontId="1" fillId="0" borderId="5" xfId="6" applyBorder="1" applyAlignment="1">
      <alignment horizontal="center" vertical="center"/>
    </xf>
    <xf numFmtId="0" fontId="8" fillId="0" borderId="0" xfId="6" applyFont="1"/>
    <xf numFmtId="167" fontId="33" fillId="0" borderId="20" xfId="1" applyNumberFormat="1" applyFont="1" applyBorder="1" applyAlignment="1">
      <alignment vertical="center" wrapText="1"/>
    </xf>
    <xf numFmtId="165" fontId="5" fillId="0" borderId="0" xfId="3" applyNumberFormat="1" applyFont="1"/>
    <xf numFmtId="165" fontId="18" fillId="0" borderId="9" xfId="1" applyNumberFormat="1" applyFont="1" applyFill="1" applyBorder="1" applyAlignment="1">
      <alignment vertical="center" wrapText="1"/>
    </xf>
    <xf numFmtId="0" fontId="8" fillId="4" borderId="6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left" vertical="center" wrapText="1"/>
    </xf>
    <xf numFmtId="0" fontId="8" fillId="4" borderId="7" xfId="3" applyFont="1" applyFill="1" applyBorder="1" applyAlignment="1">
      <alignment horizontal="left" vertical="center" wrapText="1"/>
    </xf>
    <xf numFmtId="0" fontId="13" fillId="0" borderId="0" xfId="3" applyFont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8" fillId="0" borderId="19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0" fontId="19" fillId="0" borderId="10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8" fillId="0" borderId="13" xfId="3" applyFont="1" applyBorder="1" applyAlignment="1">
      <alignment horizontal="center" vertical="center" wrapText="1"/>
    </xf>
    <xf numFmtId="0" fontId="18" fillId="0" borderId="14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18" fillId="0" borderId="16" xfId="3" applyFont="1" applyBorder="1" applyAlignment="1">
      <alignment horizontal="center" vertical="center" wrapText="1"/>
    </xf>
    <xf numFmtId="0" fontId="18" fillId="3" borderId="18" xfId="3" applyFont="1" applyFill="1" applyBorder="1" applyAlignment="1">
      <alignment horizontal="center" vertical="center" wrapText="1"/>
    </xf>
    <xf numFmtId="0" fontId="18" fillId="3" borderId="21" xfId="3" applyFont="1" applyFill="1" applyBorder="1" applyAlignment="1">
      <alignment horizontal="center" vertical="center" wrapText="1"/>
    </xf>
    <xf numFmtId="0" fontId="18" fillId="0" borderId="20" xfId="3" applyFont="1" applyBorder="1" applyAlignment="1">
      <alignment horizontal="center" vertical="center" wrapText="1"/>
    </xf>
    <xf numFmtId="0" fontId="17" fillId="0" borderId="0" xfId="3" applyFont="1" applyAlignment="1">
      <alignment vertical="center" wrapText="1"/>
    </xf>
    <xf numFmtId="0" fontId="17" fillId="0" borderId="17" xfId="3" applyFont="1" applyBorder="1" applyAlignment="1">
      <alignment vertical="center" wrapText="1"/>
    </xf>
    <xf numFmtId="0" fontId="18" fillId="0" borderId="10" xfId="3" applyFont="1" applyBorder="1" applyAlignment="1">
      <alignment horizontal="center" vertical="center" wrapText="1"/>
    </xf>
    <xf numFmtId="0" fontId="18" fillId="0" borderId="11" xfId="3" applyFont="1" applyBorder="1" applyAlignment="1">
      <alignment horizontal="center" vertical="center" wrapText="1"/>
    </xf>
    <xf numFmtId="0" fontId="18" fillId="0" borderId="23" xfId="3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18" fillId="0" borderId="25" xfId="3" applyFont="1" applyBorder="1" applyAlignment="1">
      <alignment horizontal="center" vertical="center" wrapText="1"/>
    </xf>
    <xf numFmtId="0" fontId="18" fillId="0" borderId="26" xfId="3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19" fillId="0" borderId="19" xfId="3" applyFont="1" applyBorder="1" applyAlignment="1">
      <alignment horizontal="center" vertical="center" wrapText="1"/>
    </xf>
    <xf numFmtId="0" fontId="19" fillId="0" borderId="21" xfId="3" applyFont="1" applyBorder="1" applyAlignment="1">
      <alignment horizontal="center" vertical="center" wrapText="1"/>
    </xf>
    <xf numFmtId="0" fontId="22" fillId="3" borderId="0" xfId="3" applyFont="1" applyFill="1" applyAlignment="1">
      <alignment horizontal="left" vertical="top" wrapText="1"/>
    </xf>
    <xf numFmtId="0" fontId="23" fillId="3" borderId="0" xfId="3" applyFont="1" applyFill="1" applyAlignment="1">
      <alignment horizontal="left" vertical="top" wrapText="1"/>
    </xf>
    <xf numFmtId="0" fontId="13" fillId="0" borderId="5" xfId="6" applyFont="1" applyBorder="1" applyAlignment="1">
      <alignment horizontal="left"/>
    </xf>
    <xf numFmtId="0" fontId="13" fillId="0" borderId="30" xfId="6" applyFont="1" applyBorder="1" applyAlignment="1">
      <alignment horizontal="center" vertical="center" wrapText="1"/>
    </xf>
    <xf numFmtId="0" fontId="13" fillId="0" borderId="31" xfId="6" applyFont="1" applyBorder="1" applyAlignment="1">
      <alignment horizontal="center" vertical="center" wrapText="1"/>
    </xf>
    <xf numFmtId="0" fontId="13" fillId="0" borderId="32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0" borderId="33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left" vertical="center" wrapText="1"/>
    </xf>
    <xf numFmtId="0" fontId="13" fillId="0" borderId="6" xfId="6" applyFont="1" applyBorder="1" applyAlignment="1">
      <alignment horizontal="left" vertical="center" wrapText="1" indent="2"/>
    </xf>
    <xf numFmtId="0" fontId="13" fillId="0" borderId="7" xfId="6" applyFont="1" applyBorder="1" applyAlignment="1">
      <alignment horizontal="left" vertical="center" wrapText="1" indent="2"/>
    </xf>
    <xf numFmtId="0" fontId="13" fillId="0" borderId="0" xfId="6" applyFont="1" applyAlignment="1">
      <alignment horizontal="left"/>
    </xf>
    <xf numFmtId="0" fontId="13" fillId="0" borderId="6" xfId="6" applyFont="1" applyBorder="1" applyAlignment="1">
      <alignment horizontal="left" vertical="center" wrapText="1"/>
    </xf>
    <xf numFmtId="0" fontId="13" fillId="0" borderId="7" xfId="6" applyFont="1" applyBorder="1" applyAlignment="1">
      <alignment horizontal="left" vertical="center" wrapText="1"/>
    </xf>
    <xf numFmtId="0" fontId="13" fillId="7" borderId="6" xfId="6" applyFont="1" applyFill="1" applyBorder="1" applyAlignment="1">
      <alignment horizontal="left" vertical="center" wrapText="1"/>
    </xf>
    <xf numFmtId="0" fontId="13" fillId="7" borderId="3" xfId="6" applyFont="1" applyFill="1" applyBorder="1" applyAlignment="1">
      <alignment horizontal="left" vertical="center" wrapText="1"/>
    </xf>
    <xf numFmtId="0" fontId="13" fillId="7" borderId="7" xfId="6" applyFont="1" applyFill="1" applyBorder="1" applyAlignment="1">
      <alignment horizontal="left" vertical="center" wrapText="1"/>
    </xf>
    <xf numFmtId="0" fontId="13" fillId="0" borderId="6" xfId="6" applyFont="1" applyBorder="1" applyAlignment="1">
      <alignment horizontal="left"/>
    </xf>
    <xf numFmtId="0" fontId="13" fillId="0" borderId="3" xfId="6" applyFont="1" applyBorder="1" applyAlignment="1">
      <alignment horizontal="left"/>
    </xf>
  </cellXfs>
  <cellStyles count="8">
    <cellStyle name="Komma" xfId="1" builtinId="3"/>
    <cellStyle name="Komma 2" xfId="4" xr:uid="{F096D29C-DDF6-4607-BE28-5C2D1F34FA73}"/>
    <cellStyle name="Normal" xfId="0" builtinId="0"/>
    <cellStyle name="Normal 2" xfId="3" xr:uid="{10038D3B-3B48-4E55-9807-0308638F3AE6}"/>
    <cellStyle name="Normal 3" xfId="6" xr:uid="{EAA610FE-1D1C-47CF-811F-63FDEC56AF46}"/>
    <cellStyle name="Normal 4" xfId="7" xr:uid="{3DF17448-AA7F-4356-96B7-4DFEDCE5C299}"/>
    <cellStyle name="Prosent" xfId="2" builtinId="5"/>
    <cellStyle name="Prosent 2" xfId="5" xr:uid="{E2C93AD2-ACC3-41BD-A20C-66F8C837FB4A}"/>
  </cellStyles>
  <dxfs count="0"/>
  <tableStyles count="1" defaultTableStyle="TableStyleMedium2" defaultPivotStyle="PivotStyleLight16">
    <tableStyle name="Invisible" pivot="0" table="0" count="0" xr9:uid="{CBB6AAB9-1D06-4329-B192-FA173A669566}"/>
  </tableStyles>
  <colors>
    <mruColors>
      <color rgb="FFFF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5538-FD9F-48D9-8B35-96408266E9CF}">
  <dimension ref="A1:M134"/>
  <sheetViews>
    <sheetView workbookViewId="0">
      <selection activeCell="O3" sqref="O3"/>
    </sheetView>
  </sheetViews>
  <sheetFormatPr baseColWidth="10" defaultColWidth="11.25" defaultRowHeight="15" x14ac:dyDescent="0.25"/>
  <cols>
    <col min="1" max="1" width="3.875" style="1" customWidth="1"/>
    <col min="2" max="2" width="7.375" style="1" customWidth="1"/>
    <col min="3" max="3" width="52.625" style="1" customWidth="1"/>
    <col min="4" max="4" width="12" style="1" customWidth="1"/>
    <col min="5" max="5" width="2.375" style="1" customWidth="1"/>
    <col min="6" max="6" width="11" style="1" customWidth="1"/>
    <col min="7" max="7" width="2.375" style="1" customWidth="1"/>
    <col min="8" max="8" width="11" style="1" customWidth="1"/>
    <col min="9" max="9" width="2.375" style="1" customWidth="1"/>
    <col min="10" max="10" width="11" style="1" customWidth="1"/>
    <col min="11" max="11" width="2.375" style="1" customWidth="1"/>
    <col min="12" max="13" width="11" style="1" customWidth="1"/>
    <col min="14" max="16384" width="11.25" style="1"/>
  </cols>
  <sheetData>
    <row r="1" spans="1:13" x14ac:dyDescent="0.25">
      <c r="A1" s="3"/>
    </row>
    <row r="2" spans="1:13" x14ac:dyDescent="0.25">
      <c r="A2" s="3"/>
      <c r="B2" s="4" t="s">
        <v>9</v>
      </c>
    </row>
    <row r="3" spans="1:13" x14ac:dyDescent="0.25">
      <c r="A3" s="3"/>
      <c r="B3" s="4" t="s">
        <v>10</v>
      </c>
    </row>
    <row r="4" spans="1:13" x14ac:dyDescent="0.25">
      <c r="A4" s="3"/>
    </row>
    <row r="5" spans="1:13" x14ac:dyDescent="0.25">
      <c r="A5" s="3"/>
      <c r="B5" s="5"/>
      <c r="C5" s="6"/>
      <c r="D5" s="7" t="s">
        <v>4</v>
      </c>
      <c r="E5" s="8"/>
      <c r="F5" s="8" t="s">
        <v>5</v>
      </c>
      <c r="G5" s="8"/>
      <c r="H5" s="7" t="s">
        <v>6</v>
      </c>
      <c r="I5" s="8"/>
      <c r="J5" s="7" t="s">
        <v>7</v>
      </c>
      <c r="K5" s="8"/>
      <c r="L5" s="7" t="s">
        <v>11</v>
      </c>
      <c r="M5" s="9"/>
    </row>
    <row r="6" spans="1:13" x14ac:dyDescent="0.25">
      <c r="A6" s="3"/>
      <c r="B6" s="10"/>
      <c r="C6" s="11"/>
      <c r="D6" s="7">
        <v>46022</v>
      </c>
      <c r="E6" s="8"/>
      <c r="F6" s="7">
        <v>45657</v>
      </c>
      <c r="G6" s="8"/>
      <c r="H6" s="7">
        <v>45291</v>
      </c>
      <c r="I6" s="8"/>
      <c r="J6" s="7">
        <v>44926</v>
      </c>
      <c r="K6" s="8"/>
      <c r="L6" s="7">
        <v>44561</v>
      </c>
      <c r="M6" s="9"/>
    </row>
    <row r="7" spans="1:13" x14ac:dyDescent="0.25">
      <c r="A7" s="3"/>
      <c r="B7" s="12"/>
      <c r="C7" s="164" t="s">
        <v>12</v>
      </c>
      <c r="D7" s="165"/>
      <c r="E7" s="165"/>
      <c r="F7" s="165"/>
      <c r="G7" s="165"/>
      <c r="H7" s="165"/>
      <c r="I7" s="165"/>
      <c r="J7" s="165"/>
      <c r="K7" s="165"/>
      <c r="L7" s="166"/>
    </row>
    <row r="8" spans="1:13" x14ac:dyDescent="0.25">
      <c r="A8" s="3"/>
      <c r="B8" s="13">
        <v>1</v>
      </c>
      <c r="C8" s="14" t="s">
        <v>1</v>
      </c>
      <c r="D8" s="15">
        <v>3741007.602124</v>
      </c>
      <c r="E8" s="13"/>
      <c r="F8" s="32">
        <v>3551166.7719999999</v>
      </c>
      <c r="G8" s="31"/>
      <c r="H8" s="32">
        <v>3106727.878</v>
      </c>
      <c r="I8" s="30"/>
      <c r="J8" s="28">
        <v>2956132</v>
      </c>
      <c r="K8" s="13"/>
      <c r="L8" s="15">
        <v>2765864</v>
      </c>
    </row>
    <row r="9" spans="1:13" x14ac:dyDescent="0.25">
      <c r="A9" s="3"/>
      <c r="B9" s="13">
        <v>2</v>
      </c>
      <c r="C9" s="14" t="s">
        <v>2</v>
      </c>
      <c r="D9" s="15">
        <v>3970913.7321239999</v>
      </c>
      <c r="E9" s="13"/>
      <c r="F9" s="32">
        <v>3782646.7719999999</v>
      </c>
      <c r="G9" s="31"/>
      <c r="H9" s="32">
        <v>3215567.878</v>
      </c>
      <c r="I9" s="30"/>
      <c r="J9" s="28">
        <v>3064974</v>
      </c>
      <c r="K9" s="13"/>
      <c r="L9" s="15">
        <v>2874226</v>
      </c>
    </row>
    <row r="10" spans="1:13" x14ac:dyDescent="0.25">
      <c r="A10" s="3"/>
      <c r="B10" s="13">
        <v>3</v>
      </c>
      <c r="C10" s="14" t="s">
        <v>13</v>
      </c>
      <c r="D10" s="15">
        <v>4478074.6239639996</v>
      </c>
      <c r="E10" s="13"/>
      <c r="F10" s="32">
        <v>4289297.2319999998</v>
      </c>
      <c r="G10" s="31"/>
      <c r="H10" s="32">
        <v>3547501.878</v>
      </c>
      <c r="I10" s="30"/>
      <c r="J10" s="28">
        <v>3443025</v>
      </c>
      <c r="K10" s="13"/>
      <c r="L10" s="15">
        <v>3084677</v>
      </c>
    </row>
    <row r="11" spans="1:13" x14ac:dyDescent="0.25">
      <c r="A11" s="3"/>
      <c r="B11" s="17"/>
      <c r="C11" s="164" t="s">
        <v>14</v>
      </c>
      <c r="D11" s="165"/>
      <c r="E11" s="165"/>
      <c r="F11" s="165"/>
      <c r="G11" s="165"/>
      <c r="H11" s="165"/>
      <c r="I11" s="165"/>
      <c r="J11" s="165"/>
      <c r="K11" s="165"/>
      <c r="L11" s="166"/>
    </row>
    <row r="12" spans="1:13" x14ac:dyDescent="0.25">
      <c r="A12" s="3"/>
      <c r="B12" s="13">
        <v>4</v>
      </c>
      <c r="C12" s="14" t="s">
        <v>15</v>
      </c>
      <c r="D12" s="15">
        <v>19946462.244528491</v>
      </c>
      <c r="E12" s="13"/>
      <c r="F12" s="32">
        <v>20794090.914999999</v>
      </c>
      <c r="G12" s="31"/>
      <c r="H12" s="32">
        <v>17410038.574999999</v>
      </c>
      <c r="I12" s="30"/>
      <c r="J12" s="28">
        <v>16638484</v>
      </c>
      <c r="K12" s="13"/>
      <c r="L12" s="15">
        <v>16689252</v>
      </c>
    </row>
    <row r="13" spans="1:13" x14ac:dyDescent="0.25">
      <c r="A13" s="3"/>
      <c r="B13" s="17"/>
      <c r="C13" s="164" t="s">
        <v>16</v>
      </c>
      <c r="D13" s="165"/>
      <c r="E13" s="165"/>
      <c r="F13" s="165"/>
      <c r="G13" s="165"/>
      <c r="H13" s="165"/>
      <c r="I13" s="165"/>
      <c r="J13" s="165"/>
      <c r="K13" s="165"/>
      <c r="L13" s="166"/>
    </row>
    <row r="14" spans="1:13" x14ac:dyDescent="0.25">
      <c r="A14" s="3"/>
      <c r="B14" s="13">
        <v>5</v>
      </c>
      <c r="C14" s="14" t="s">
        <v>17</v>
      </c>
      <c r="D14" s="33">
        <v>0.18755243693152629</v>
      </c>
      <c r="E14" s="13"/>
      <c r="F14" s="33">
        <v>0.17080000000000001</v>
      </c>
      <c r="G14" s="31"/>
      <c r="H14" s="29">
        <v>0.1784</v>
      </c>
      <c r="I14" s="30"/>
      <c r="J14" s="29">
        <v>0.17766999999999999</v>
      </c>
      <c r="K14" s="13"/>
      <c r="L14" s="18">
        <v>0.16600000000000001</v>
      </c>
    </row>
    <row r="15" spans="1:13" x14ac:dyDescent="0.25">
      <c r="A15" s="3"/>
      <c r="B15" s="13">
        <v>6</v>
      </c>
      <c r="C15" s="14" t="s">
        <v>18</v>
      </c>
      <c r="D15" s="33">
        <v>0.19907859767028413</v>
      </c>
      <c r="E15" s="13"/>
      <c r="F15" s="33">
        <v>0.18190000000000001</v>
      </c>
      <c r="G15" s="31"/>
      <c r="H15" s="29">
        <v>0.1847</v>
      </c>
      <c r="I15" s="30"/>
      <c r="J15" s="29">
        <v>0.18421000000000001</v>
      </c>
      <c r="K15" s="13"/>
      <c r="L15" s="18">
        <v>0.17199999999999999</v>
      </c>
    </row>
    <row r="16" spans="1:13" x14ac:dyDescent="0.25">
      <c r="A16" s="3"/>
      <c r="B16" s="13">
        <v>7</v>
      </c>
      <c r="C16" s="14" t="s">
        <v>19</v>
      </c>
      <c r="D16" s="33">
        <v>0.22450470509838802</v>
      </c>
      <c r="E16" s="13"/>
      <c r="F16" s="33">
        <v>0.20630000000000001</v>
      </c>
      <c r="G16" s="31"/>
      <c r="H16" s="29">
        <v>0.20380000000000001</v>
      </c>
      <c r="I16" s="30"/>
      <c r="J16" s="29">
        <v>0.20693</v>
      </c>
      <c r="K16" s="13"/>
      <c r="L16" s="18">
        <v>0.185</v>
      </c>
    </row>
    <row r="17" spans="1:12" x14ac:dyDescent="0.25">
      <c r="A17" s="3"/>
      <c r="B17" s="17"/>
      <c r="C17" s="164" t="s">
        <v>20</v>
      </c>
      <c r="D17" s="165"/>
      <c r="E17" s="165"/>
      <c r="F17" s="165"/>
      <c r="G17" s="165"/>
      <c r="H17" s="165"/>
      <c r="I17" s="165"/>
      <c r="J17" s="165"/>
      <c r="K17" s="165"/>
      <c r="L17" s="166"/>
    </row>
    <row r="18" spans="1:12" ht="45" x14ac:dyDescent="0.25">
      <c r="A18" s="3"/>
      <c r="B18" s="13" t="s">
        <v>21</v>
      </c>
      <c r="C18" s="19" t="s">
        <v>20</v>
      </c>
      <c r="D18" s="36">
        <v>1.6E-2</v>
      </c>
      <c r="E18" s="13"/>
      <c r="F18" s="36">
        <v>2.3E-2</v>
      </c>
      <c r="G18" s="35"/>
      <c r="H18" s="29">
        <v>2.1000000000000001E-2</v>
      </c>
      <c r="I18" s="30"/>
      <c r="J18" s="29">
        <v>2.1000000000000001E-2</v>
      </c>
      <c r="K18" s="13"/>
      <c r="L18" s="29">
        <v>2.1000000000000001E-2</v>
      </c>
    </row>
    <row r="19" spans="1:12" x14ac:dyDescent="0.25">
      <c r="A19" s="3"/>
      <c r="B19" s="13" t="s">
        <v>22</v>
      </c>
      <c r="C19" s="19" t="s">
        <v>23</v>
      </c>
      <c r="D19" s="36">
        <v>9.0000000000000011E-3</v>
      </c>
      <c r="E19" s="13"/>
      <c r="F19" s="36">
        <v>1.29E-2</v>
      </c>
      <c r="G19" s="35"/>
      <c r="H19" s="29">
        <f>H20*0.75</f>
        <v>1.18125E-2</v>
      </c>
      <c r="I19" s="30"/>
      <c r="J19" s="29">
        <v>2.1000000000000001E-2</v>
      </c>
      <c r="K19" s="13"/>
      <c r="L19" s="29">
        <v>2.1000000000000001E-2</v>
      </c>
    </row>
    <row r="20" spans="1:12" x14ac:dyDescent="0.25">
      <c r="A20" s="3"/>
      <c r="B20" s="13" t="s">
        <v>24</v>
      </c>
      <c r="C20" s="19" t="s">
        <v>25</v>
      </c>
      <c r="D20" s="36">
        <v>1.1999999999999997E-2</v>
      </c>
      <c r="E20" s="13"/>
      <c r="F20" s="36">
        <v>1.7299999999999999E-2</v>
      </c>
      <c r="G20" s="35"/>
      <c r="H20" s="29">
        <f>H18*0.75</f>
        <v>1.575E-2</v>
      </c>
      <c r="I20" s="30"/>
      <c r="J20" s="29">
        <v>2.1000000000000001E-2</v>
      </c>
      <c r="K20" s="13"/>
      <c r="L20" s="29">
        <v>2.1000000000000001E-2</v>
      </c>
    </row>
    <row r="21" spans="1:12" x14ac:dyDescent="0.25">
      <c r="A21" s="3"/>
      <c r="B21" s="13" t="s">
        <v>26</v>
      </c>
      <c r="C21" s="19" t="s">
        <v>27</v>
      </c>
      <c r="D21" s="36">
        <v>9.6000000000000002E-2</v>
      </c>
      <c r="E21" s="13"/>
      <c r="F21" s="36">
        <v>0.10299999999999999</v>
      </c>
      <c r="G21" s="35"/>
      <c r="H21" s="29">
        <v>0.10100000000000001</v>
      </c>
      <c r="I21" s="30"/>
      <c r="J21" s="29">
        <v>0.10100000000000001</v>
      </c>
      <c r="K21" s="13"/>
      <c r="L21" s="29">
        <v>0.10100000000000001</v>
      </c>
    </row>
    <row r="22" spans="1:12" x14ac:dyDescent="0.25">
      <c r="A22" s="3"/>
      <c r="B22" s="17"/>
      <c r="C22" s="164" t="s">
        <v>28</v>
      </c>
      <c r="D22" s="165"/>
      <c r="E22" s="165"/>
      <c r="F22" s="165"/>
      <c r="G22" s="165"/>
      <c r="H22" s="165"/>
      <c r="I22" s="165"/>
      <c r="J22" s="165"/>
      <c r="K22" s="165"/>
      <c r="L22" s="166"/>
    </row>
    <row r="23" spans="1:12" x14ac:dyDescent="0.25">
      <c r="A23" s="3"/>
      <c r="B23" s="13">
        <v>8</v>
      </c>
      <c r="C23" s="14" t="s">
        <v>29</v>
      </c>
      <c r="D23" s="33">
        <v>2.5000000000000001E-2</v>
      </c>
      <c r="E23" s="13"/>
      <c r="F23" s="33">
        <f>519852272/20794090915</f>
        <v>2.4999999957920738E-2</v>
      </c>
      <c r="G23" s="31"/>
      <c r="H23" s="34">
        <v>2.5000000000000001E-2</v>
      </c>
      <c r="I23" s="30"/>
      <c r="J23" s="34">
        <v>2.5000000000000001E-2</v>
      </c>
      <c r="K23" s="13"/>
      <c r="L23" s="34">
        <v>2.5000000000000001E-2</v>
      </c>
    </row>
    <row r="24" spans="1:12" ht="30" x14ac:dyDescent="0.25">
      <c r="A24" s="3"/>
      <c r="B24" s="13" t="s">
        <v>30</v>
      </c>
      <c r="C24" s="14" t="s">
        <v>31</v>
      </c>
      <c r="D24" s="31"/>
      <c r="E24" s="13"/>
      <c r="F24" s="31"/>
      <c r="G24" s="31"/>
      <c r="H24" s="37"/>
      <c r="I24" s="30"/>
      <c r="J24" s="37"/>
      <c r="K24" s="13"/>
      <c r="L24" s="37"/>
    </row>
    <row r="25" spans="1:12" x14ac:dyDescent="0.25">
      <c r="A25" s="3"/>
      <c r="B25" s="13">
        <v>9</v>
      </c>
      <c r="C25" s="14" t="s">
        <v>32</v>
      </c>
      <c r="D25" s="33">
        <v>2.5000000000000001E-2</v>
      </c>
      <c r="E25" s="13"/>
      <c r="F25" s="33">
        <v>2.5000000000000001E-2</v>
      </c>
      <c r="G25" s="31"/>
      <c r="H25" s="34">
        <v>2.5000000000000001E-2</v>
      </c>
      <c r="I25" s="30"/>
      <c r="J25" s="29">
        <v>0.02</v>
      </c>
      <c r="K25" s="13"/>
      <c r="L25" s="29">
        <v>0.01</v>
      </c>
    </row>
    <row r="26" spans="1:12" x14ac:dyDescent="0.25">
      <c r="A26" s="3"/>
      <c r="B26" s="13" t="s">
        <v>33</v>
      </c>
      <c r="C26" s="14" t="s">
        <v>34</v>
      </c>
      <c r="D26" s="33">
        <v>4.4999999999999998E-2</v>
      </c>
      <c r="E26" s="13"/>
      <c r="F26" s="33">
        <v>4.4999999999999998E-2</v>
      </c>
      <c r="G26" s="31"/>
      <c r="H26" s="29">
        <v>4.4999999999999998E-2</v>
      </c>
      <c r="I26" s="30"/>
      <c r="J26" s="29">
        <v>0.03</v>
      </c>
      <c r="K26" s="13"/>
      <c r="L26" s="29">
        <v>0.03</v>
      </c>
    </row>
    <row r="27" spans="1:12" x14ac:dyDescent="0.25">
      <c r="A27" s="3"/>
      <c r="B27" s="13">
        <v>10</v>
      </c>
      <c r="C27" s="14" t="s">
        <v>35</v>
      </c>
      <c r="D27" s="31"/>
      <c r="E27" s="13"/>
      <c r="F27" s="31"/>
      <c r="G27" s="31"/>
      <c r="H27" s="37"/>
      <c r="I27" s="30"/>
      <c r="J27" s="37"/>
      <c r="K27" s="13"/>
      <c r="L27" s="37"/>
    </row>
    <row r="28" spans="1:12" x14ac:dyDescent="0.25">
      <c r="A28" s="3"/>
      <c r="B28" s="13" t="s">
        <v>36</v>
      </c>
      <c r="C28" s="14" t="s">
        <v>37</v>
      </c>
      <c r="D28" s="31"/>
      <c r="E28" s="13"/>
      <c r="F28" s="31"/>
      <c r="G28" s="31"/>
      <c r="H28" s="37"/>
      <c r="I28" s="30"/>
      <c r="J28" s="37"/>
      <c r="K28" s="13"/>
      <c r="L28" s="37"/>
    </row>
    <row r="29" spans="1:12" x14ac:dyDescent="0.25">
      <c r="A29" s="3"/>
      <c r="B29" s="13">
        <v>11</v>
      </c>
      <c r="C29" s="14" t="s">
        <v>38</v>
      </c>
      <c r="D29" s="33">
        <v>9.5000000000000001E-2</v>
      </c>
      <c r="E29" s="13"/>
      <c r="F29" s="33">
        <f>1975438.636/F12</f>
        <v>9.4999999955516209E-2</v>
      </c>
      <c r="G29" s="31"/>
      <c r="H29" s="34">
        <v>9.5000000000000001E-2</v>
      </c>
      <c r="I29" s="30"/>
      <c r="J29" s="34">
        <v>7.4999999999999997E-2</v>
      </c>
      <c r="K29" s="13"/>
      <c r="L29" s="34">
        <v>6.5000000000000002E-2</v>
      </c>
    </row>
    <row r="30" spans="1:12" x14ac:dyDescent="0.25">
      <c r="A30" s="3"/>
      <c r="B30" s="13" t="s">
        <v>39</v>
      </c>
      <c r="C30" s="14" t="s">
        <v>40</v>
      </c>
      <c r="D30" s="33">
        <v>0.19099999999999998</v>
      </c>
      <c r="E30" s="13"/>
      <c r="F30" s="33">
        <v>0.19800000000000001</v>
      </c>
      <c r="G30" s="31"/>
      <c r="H30" s="34">
        <v>0.19600000000000001</v>
      </c>
      <c r="I30" s="30"/>
      <c r="J30" s="34">
        <v>0.17599999999999999</v>
      </c>
      <c r="K30" s="13"/>
      <c r="L30" s="34">
        <v>0.16600000000000001</v>
      </c>
    </row>
    <row r="31" spans="1:12" ht="30" x14ac:dyDescent="0.25">
      <c r="A31" s="3"/>
      <c r="B31" s="13">
        <v>12</v>
      </c>
      <c r="C31" s="14" t="s">
        <v>41</v>
      </c>
      <c r="D31" s="38">
        <v>0.12707859767028415</v>
      </c>
      <c r="E31" s="13"/>
      <c r="F31" s="38">
        <f>2147505.868/F12</f>
        <v>0.10327481382948449</v>
      </c>
      <c r="G31" s="31"/>
      <c r="H31" s="38">
        <f>MIN(H8-(H12*(H19+4.5%)),H9-(H12*(H20+6%)),H10-(H12*(H18+8%)))/H12</f>
        <v>0.10276186202677613</v>
      </c>
      <c r="I31" s="30"/>
      <c r="J31" s="38">
        <f>MIN(J8-(J12*(J19+4.5%)),J9-(J12*(J20+6%)),J10-(J12*(J18+8%)))/J12</f>
        <v>0.10320993162598226</v>
      </c>
      <c r="K31" s="13"/>
      <c r="L31" s="38">
        <f>MIN(L8-(L12*(L19+4.5%)),L9-(L12*(L20+6%)),L10-(L12*(L18+8%)))/L12</f>
        <v>8.3830152963116619E-2</v>
      </c>
    </row>
    <row r="32" spans="1:12" x14ac:dyDescent="0.25">
      <c r="A32" s="3"/>
      <c r="B32" s="17"/>
      <c r="C32" s="164" t="s">
        <v>42</v>
      </c>
      <c r="D32" s="165"/>
      <c r="E32" s="165"/>
      <c r="F32" s="165"/>
      <c r="G32" s="165"/>
      <c r="H32" s="165"/>
      <c r="I32" s="165"/>
      <c r="J32" s="165"/>
      <c r="K32" s="165"/>
      <c r="L32" s="166"/>
    </row>
    <row r="33" spans="1:12" x14ac:dyDescent="0.25">
      <c r="A33" s="3"/>
      <c r="B33" s="13">
        <v>13</v>
      </c>
      <c r="C33" s="21" t="s">
        <v>43</v>
      </c>
      <c r="D33" s="28">
        <v>47766344.036601</v>
      </c>
      <c r="E33" s="13"/>
      <c r="F33" s="28">
        <v>43767691.055</v>
      </c>
      <c r="G33" s="39"/>
      <c r="H33" s="28">
        <v>36024758.185999997</v>
      </c>
      <c r="I33" s="30"/>
      <c r="J33" s="28">
        <v>33892202.578828</v>
      </c>
      <c r="K33" s="13"/>
      <c r="L33" s="28">
        <v>31294182.214102499</v>
      </c>
    </row>
    <row r="34" spans="1:12" x14ac:dyDescent="0.25">
      <c r="A34" s="3"/>
      <c r="B34" s="22">
        <v>14</v>
      </c>
      <c r="C34" s="23" t="s">
        <v>44</v>
      </c>
      <c r="D34" s="34">
        <v>8.631888757436916E-2</v>
      </c>
      <c r="E34" s="13"/>
      <c r="F34" s="34">
        <v>8.6400000000000005E-2</v>
      </c>
      <c r="G34" s="40"/>
      <c r="H34" s="34">
        <v>8.9899999999999994E-2</v>
      </c>
      <c r="I34" s="30"/>
      <c r="J34" s="29">
        <v>9.0429999999999996E-2</v>
      </c>
      <c r="K34" s="13"/>
      <c r="L34" s="29">
        <v>9.1845399999999994E-2</v>
      </c>
    </row>
    <row r="35" spans="1:12" x14ac:dyDescent="0.25">
      <c r="B35" s="17"/>
      <c r="C35" s="164" t="s">
        <v>45</v>
      </c>
      <c r="D35" s="165"/>
      <c r="E35" s="165"/>
      <c r="F35" s="165"/>
      <c r="G35" s="165"/>
      <c r="H35" s="165"/>
      <c r="I35" s="165"/>
      <c r="J35" s="165"/>
      <c r="K35" s="165"/>
      <c r="L35" s="166"/>
    </row>
    <row r="36" spans="1:12" s="2" customFormat="1" ht="30" x14ac:dyDescent="0.25">
      <c r="B36" s="22" t="s">
        <v>46</v>
      </c>
      <c r="C36" s="19" t="s">
        <v>47</v>
      </c>
      <c r="D36" s="25"/>
      <c r="E36" s="25"/>
      <c r="F36" s="25"/>
      <c r="G36" s="25"/>
      <c r="H36" s="24"/>
      <c r="I36" s="25"/>
      <c r="J36" s="25"/>
      <c r="K36" s="25"/>
      <c r="L36" s="24"/>
    </row>
    <row r="37" spans="1:12" s="2" customFormat="1" x14ac:dyDescent="0.25">
      <c r="B37" s="22" t="s">
        <v>48</v>
      </c>
      <c r="C37" s="19" t="s">
        <v>49</v>
      </c>
      <c r="D37" s="25"/>
      <c r="E37" s="25"/>
      <c r="F37" s="25"/>
      <c r="G37" s="25"/>
      <c r="H37" s="24"/>
      <c r="I37" s="25"/>
      <c r="J37" s="25"/>
      <c r="K37" s="25"/>
      <c r="L37" s="24"/>
    </row>
    <row r="38" spans="1:12" s="2" customFormat="1" x14ac:dyDescent="0.25">
      <c r="B38" s="22" t="s">
        <v>50</v>
      </c>
      <c r="C38" s="19" t="s">
        <v>51</v>
      </c>
      <c r="D38" s="25"/>
      <c r="E38" s="25"/>
      <c r="F38" s="25"/>
      <c r="G38" s="25"/>
      <c r="H38" s="20"/>
      <c r="I38" s="25"/>
      <c r="J38" s="25"/>
      <c r="K38" s="25"/>
      <c r="L38" s="20"/>
    </row>
    <row r="39" spans="1:12" s="2" customFormat="1" x14ac:dyDescent="0.25">
      <c r="B39" s="22" t="s">
        <v>52</v>
      </c>
      <c r="C39" s="26" t="s">
        <v>53</v>
      </c>
      <c r="D39" s="25"/>
      <c r="E39" s="25"/>
      <c r="F39" s="25"/>
      <c r="G39" s="25"/>
      <c r="H39" s="25"/>
      <c r="I39" s="25"/>
      <c r="J39" s="25"/>
      <c r="K39" s="25"/>
      <c r="L39" s="25"/>
    </row>
    <row r="40" spans="1:12" s="2" customFormat="1" x14ac:dyDescent="0.25">
      <c r="B40" s="22" t="s">
        <v>54</v>
      </c>
      <c r="C40" s="26" t="s">
        <v>97</v>
      </c>
      <c r="D40" s="20" t="s">
        <v>98</v>
      </c>
      <c r="E40" s="25"/>
      <c r="F40" s="20" t="s">
        <v>98</v>
      </c>
      <c r="G40" s="25"/>
      <c r="H40" s="20" t="s">
        <v>98</v>
      </c>
      <c r="I40" s="25"/>
      <c r="J40" s="20" t="s">
        <v>98</v>
      </c>
      <c r="K40" s="25"/>
      <c r="L40" s="20" t="s">
        <v>98</v>
      </c>
    </row>
    <row r="41" spans="1:12" s="2" customFormat="1" x14ac:dyDescent="0.25">
      <c r="B41" s="22" t="s">
        <v>99</v>
      </c>
      <c r="C41" s="26" t="s">
        <v>55</v>
      </c>
      <c r="D41" s="43">
        <v>0.03</v>
      </c>
      <c r="E41" s="25"/>
      <c r="F41" s="43">
        <v>0.03</v>
      </c>
      <c r="G41" s="42"/>
      <c r="H41" s="29">
        <v>0.03</v>
      </c>
      <c r="I41" s="41"/>
      <c r="J41" s="29">
        <v>0.03</v>
      </c>
      <c r="K41" s="25"/>
      <c r="L41" s="29">
        <v>0.03</v>
      </c>
    </row>
    <row r="42" spans="1:12" x14ac:dyDescent="0.25">
      <c r="A42" s="3"/>
      <c r="B42" s="17"/>
      <c r="C42" s="164" t="s">
        <v>93</v>
      </c>
      <c r="D42" s="165"/>
      <c r="E42" s="165"/>
      <c r="F42" s="165"/>
      <c r="G42" s="165"/>
      <c r="H42" s="165"/>
      <c r="I42" s="165"/>
      <c r="J42" s="165"/>
      <c r="K42" s="165"/>
      <c r="L42" s="166"/>
    </row>
    <row r="43" spans="1:12" x14ac:dyDescent="0.25">
      <c r="A43" s="3"/>
      <c r="B43" s="13">
        <v>15</v>
      </c>
      <c r="C43" s="21" t="s">
        <v>56</v>
      </c>
      <c r="D43" s="28">
        <v>1285.7260000000001</v>
      </c>
      <c r="E43" s="13"/>
      <c r="F43" s="28">
        <v>3981844</v>
      </c>
      <c r="G43" s="39"/>
      <c r="H43" s="28">
        <v>3624456.9907793002</v>
      </c>
      <c r="I43" s="30"/>
      <c r="J43" s="28">
        <v>3748154.9528376004</v>
      </c>
      <c r="K43" s="13"/>
      <c r="L43" s="28">
        <v>2605193.9657373005</v>
      </c>
    </row>
    <row r="44" spans="1:12" x14ac:dyDescent="0.25">
      <c r="A44" s="3"/>
      <c r="B44" s="22" t="s">
        <v>57</v>
      </c>
      <c r="C44" s="23" t="s">
        <v>58</v>
      </c>
      <c r="D44" s="28">
        <v>653984.30000000005</v>
      </c>
      <c r="E44" s="13"/>
      <c r="F44" s="28">
        <v>1931366.9979999999</v>
      </c>
      <c r="G44" s="40"/>
      <c r="H44" s="28">
        <v>1533663.5498510001</v>
      </c>
      <c r="I44" s="30"/>
      <c r="J44" s="28">
        <v>1646797.3824215003</v>
      </c>
      <c r="K44" s="13"/>
      <c r="L44" s="28">
        <v>1434180.4411659352</v>
      </c>
    </row>
    <row r="45" spans="1:12" x14ac:dyDescent="0.25">
      <c r="A45" s="3"/>
      <c r="B45" s="22" t="s">
        <v>59</v>
      </c>
      <c r="C45" s="23" t="s">
        <v>60</v>
      </c>
      <c r="D45" s="28">
        <v>146873.772</v>
      </c>
      <c r="E45" s="13"/>
      <c r="F45" s="28">
        <v>241718.101</v>
      </c>
      <c r="G45" s="40"/>
      <c r="H45" s="28">
        <v>164237.69224</v>
      </c>
      <c r="I45" s="30"/>
      <c r="J45" s="28">
        <v>367650.82793472061</v>
      </c>
      <c r="K45" s="13"/>
      <c r="L45" s="28">
        <v>119216.2154167345</v>
      </c>
    </row>
    <row r="46" spans="1:12" x14ac:dyDescent="0.25">
      <c r="A46" s="3"/>
      <c r="B46" s="13">
        <v>16</v>
      </c>
      <c r="C46" s="21" t="s">
        <v>61</v>
      </c>
      <c r="D46" s="28">
        <v>1506917.4013189997</v>
      </c>
      <c r="E46" s="13"/>
      <c r="F46" s="28">
        <v>1689648.8970000001</v>
      </c>
      <c r="G46" s="39"/>
      <c r="H46" s="28">
        <v>1369425.8576110001</v>
      </c>
      <c r="I46" s="30"/>
      <c r="J46" s="28">
        <v>1279146.5544867797</v>
      </c>
      <c r="K46" s="13"/>
      <c r="L46" s="28">
        <v>1314964.2257492009</v>
      </c>
    </row>
    <row r="47" spans="1:12" x14ac:dyDescent="0.25">
      <c r="A47" s="3"/>
      <c r="B47" s="13">
        <v>17</v>
      </c>
      <c r="C47" s="21" t="s">
        <v>62</v>
      </c>
      <c r="D47" s="44">
        <v>3.0430596696316634</v>
      </c>
      <c r="E47" s="13"/>
      <c r="F47" s="44">
        <v>2.3565999999999998</v>
      </c>
      <c r="G47" s="39"/>
      <c r="H47" s="44">
        <v>2.6466982280459193</v>
      </c>
      <c r="I47" s="30"/>
      <c r="J47" s="44">
        <v>2.9301997802288091</v>
      </c>
      <c r="K47" s="13"/>
      <c r="L47" s="44">
        <v>1.9811899934030457</v>
      </c>
    </row>
    <row r="48" spans="1:12" x14ac:dyDescent="0.25">
      <c r="A48" s="3"/>
      <c r="B48" s="17"/>
      <c r="C48" s="164" t="s">
        <v>63</v>
      </c>
      <c r="D48" s="165"/>
      <c r="E48" s="165"/>
      <c r="F48" s="165"/>
      <c r="G48" s="165"/>
      <c r="H48" s="165"/>
      <c r="I48" s="165"/>
      <c r="J48" s="165"/>
      <c r="K48" s="165"/>
      <c r="L48" s="166"/>
    </row>
    <row r="49" spans="1:12" x14ac:dyDescent="0.25">
      <c r="A49" s="3"/>
      <c r="B49" s="13">
        <v>18</v>
      </c>
      <c r="C49" s="21" t="s">
        <v>64</v>
      </c>
      <c r="D49" s="45">
        <v>37931638.359750003</v>
      </c>
      <c r="E49" s="13"/>
      <c r="F49" s="45">
        <v>33801563.038999997</v>
      </c>
      <c r="G49" s="39"/>
      <c r="H49" s="28">
        <v>28169949.070615001</v>
      </c>
      <c r="I49" s="30"/>
      <c r="J49" s="28">
        <v>27747424.855627999</v>
      </c>
      <c r="K49" s="13"/>
      <c r="L49" s="28">
        <v>28613272.270270001</v>
      </c>
    </row>
    <row r="50" spans="1:12" x14ac:dyDescent="0.25">
      <c r="A50" s="3"/>
      <c r="B50" s="13">
        <v>19</v>
      </c>
      <c r="C50" s="16" t="s">
        <v>65</v>
      </c>
      <c r="D50" s="47">
        <v>30374868.836456995</v>
      </c>
      <c r="E50" s="13"/>
      <c r="F50" s="47">
        <v>26647949.030000001</v>
      </c>
      <c r="G50" s="46"/>
      <c r="H50" s="28">
        <v>22479770.910452198</v>
      </c>
      <c r="I50" s="30"/>
      <c r="J50" s="28">
        <v>21144502.631635398</v>
      </c>
      <c r="K50" s="13"/>
      <c r="L50" s="28">
        <v>28233989.449419998</v>
      </c>
    </row>
    <row r="51" spans="1:12" x14ac:dyDescent="0.25">
      <c r="A51" s="3"/>
      <c r="B51" s="13">
        <v>20</v>
      </c>
      <c r="C51" s="21" t="s">
        <v>66</v>
      </c>
      <c r="D51" s="44">
        <v>1.2487836100290612</v>
      </c>
      <c r="E51" s="13"/>
      <c r="F51" s="44">
        <v>1.2684</v>
      </c>
      <c r="G51" s="39"/>
      <c r="H51" s="44">
        <v>1.2531243838217712</v>
      </c>
      <c r="I51" s="30"/>
      <c r="J51" s="44">
        <v>1.3122760718955679</v>
      </c>
      <c r="K51" s="13"/>
      <c r="L51" s="44">
        <v>1.0134335539626615</v>
      </c>
    </row>
    <row r="52" spans="1:12" x14ac:dyDescent="0.25">
      <c r="A52" s="3"/>
    </row>
    <row r="53" spans="1:12" x14ac:dyDescent="0.25">
      <c r="A53" s="3"/>
    </row>
    <row r="54" spans="1:12" x14ac:dyDescent="0.25">
      <c r="A54" s="3"/>
    </row>
    <row r="55" spans="1:12" x14ac:dyDescent="0.25">
      <c r="A55" s="3"/>
    </row>
    <row r="56" spans="1:12" x14ac:dyDescent="0.25">
      <c r="A56" s="3"/>
    </row>
    <row r="57" spans="1:12" x14ac:dyDescent="0.25">
      <c r="A57" s="3"/>
    </row>
    <row r="58" spans="1:12" x14ac:dyDescent="0.25">
      <c r="A58" s="3"/>
    </row>
    <row r="59" spans="1:12" x14ac:dyDescent="0.25">
      <c r="A59" s="3"/>
    </row>
    <row r="60" spans="1:12" x14ac:dyDescent="0.25">
      <c r="A60" s="3"/>
    </row>
    <row r="61" spans="1:12" x14ac:dyDescent="0.25">
      <c r="A61" s="3"/>
    </row>
    <row r="62" spans="1:12" x14ac:dyDescent="0.25">
      <c r="A62" s="3"/>
    </row>
    <row r="63" spans="1:12" x14ac:dyDescent="0.25">
      <c r="A63" s="3"/>
    </row>
    <row r="64" spans="1:12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3" x14ac:dyDescent="0.25">
      <c r="A97" s="3"/>
    </row>
    <row r="98" spans="1:13" x14ac:dyDescent="0.25">
      <c r="A98" s="3"/>
    </row>
    <row r="99" spans="1:13" x14ac:dyDescent="0.25">
      <c r="A99" s="3"/>
    </row>
    <row r="100" spans="1:13" x14ac:dyDescent="0.25">
      <c r="A100" s="3"/>
    </row>
    <row r="101" spans="1:13" x14ac:dyDescent="0.25">
      <c r="A101" s="3"/>
    </row>
    <row r="102" spans="1:13" x14ac:dyDescent="0.25">
      <c r="A102" s="3"/>
    </row>
    <row r="103" spans="1:13" x14ac:dyDescent="0.25">
      <c r="A103" s="3"/>
    </row>
    <row r="104" spans="1:13" x14ac:dyDescent="0.25">
      <c r="A104" s="3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</sheetData>
  <mergeCells count="9">
    <mergeCell ref="C35:L35"/>
    <mergeCell ref="C42:L42"/>
    <mergeCell ref="C48:L48"/>
    <mergeCell ref="C7:L7"/>
    <mergeCell ref="C11:L11"/>
    <mergeCell ref="C13:L13"/>
    <mergeCell ref="C17:L17"/>
    <mergeCell ref="C22:L22"/>
    <mergeCell ref="C32:L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3F53-727D-4108-9938-77F277F72558}">
  <dimension ref="A1:C19"/>
  <sheetViews>
    <sheetView showGridLines="0" zoomScaleNormal="100" workbookViewId="0">
      <selection activeCell="D45" sqref="D45"/>
    </sheetView>
  </sheetViews>
  <sheetFormatPr baseColWidth="10" defaultColWidth="8.125" defaultRowHeight="15" x14ac:dyDescent="0.25"/>
  <cols>
    <col min="1" max="1" width="7.625" style="155" customWidth="1"/>
    <col min="2" max="2" width="37" style="155" customWidth="1"/>
    <col min="3" max="3" width="42.25" style="155" customWidth="1"/>
    <col min="4" max="6" width="8.125" style="155"/>
    <col min="7" max="7" width="37" style="155" customWidth="1"/>
    <col min="8" max="8" width="42.25" style="155" customWidth="1"/>
    <col min="9" max="16384" width="8.125" style="155"/>
  </cols>
  <sheetData>
    <row r="1" spans="1:3" ht="33.75" customHeight="1" x14ac:dyDescent="0.25">
      <c r="A1" s="154" t="s">
        <v>243</v>
      </c>
    </row>
    <row r="2" spans="1:3" ht="18" customHeight="1" x14ac:dyDescent="0.25">
      <c r="C2" s="151" t="s">
        <v>4</v>
      </c>
    </row>
    <row r="3" spans="1:3" ht="30" x14ac:dyDescent="0.25">
      <c r="B3" s="151" t="s">
        <v>244</v>
      </c>
      <c r="C3" s="156" t="s">
        <v>245</v>
      </c>
    </row>
    <row r="4" spans="1:3" x14ac:dyDescent="0.25">
      <c r="A4" s="151">
        <v>1</v>
      </c>
      <c r="B4" s="157" t="s">
        <v>246</v>
      </c>
      <c r="C4" s="158"/>
    </row>
    <row r="5" spans="1:3" x14ac:dyDescent="0.25">
      <c r="A5" s="151">
        <v>2</v>
      </c>
      <c r="B5" s="157" t="s">
        <v>247</v>
      </c>
      <c r="C5" s="158"/>
    </row>
    <row r="6" spans="1:3" x14ac:dyDescent="0.25">
      <c r="A6" s="151">
        <v>3</v>
      </c>
      <c r="B6" s="157" t="s">
        <v>248</v>
      </c>
      <c r="C6" s="158"/>
    </row>
    <row r="7" spans="1:3" x14ac:dyDescent="0.25">
      <c r="A7" s="151">
        <v>4</v>
      </c>
      <c r="B7" s="157" t="s">
        <v>249</v>
      </c>
      <c r="C7" s="158"/>
    </row>
    <row r="8" spans="1:3" x14ac:dyDescent="0.25">
      <c r="A8" s="151">
        <v>5</v>
      </c>
      <c r="B8" s="157" t="s">
        <v>250</v>
      </c>
      <c r="C8" s="158"/>
    </row>
    <row r="9" spans="1:3" x14ac:dyDescent="0.25">
      <c r="A9" s="151">
        <v>6</v>
      </c>
      <c r="B9" s="157" t="s">
        <v>251</v>
      </c>
      <c r="C9" s="158"/>
    </row>
    <row r="10" spans="1:3" x14ac:dyDescent="0.25">
      <c r="A10" s="151">
        <v>7</v>
      </c>
      <c r="B10" s="157" t="s">
        <v>252</v>
      </c>
      <c r="C10" s="158"/>
    </row>
    <row r="11" spans="1:3" x14ac:dyDescent="0.25">
      <c r="A11" s="151">
        <v>8</v>
      </c>
      <c r="B11" s="157" t="s">
        <v>253</v>
      </c>
      <c r="C11" s="158"/>
    </row>
    <row r="12" spans="1:3" x14ac:dyDescent="0.25">
      <c r="A12" s="151">
        <v>9</v>
      </c>
      <c r="B12" s="157" t="s">
        <v>254</v>
      </c>
      <c r="C12" s="158"/>
    </row>
    <row r="13" spans="1:3" x14ac:dyDescent="0.25">
      <c r="A13" s="151">
        <v>10</v>
      </c>
      <c r="B13" s="157" t="s">
        <v>255</v>
      </c>
      <c r="C13" s="158"/>
    </row>
    <row r="14" spans="1:3" x14ac:dyDescent="0.25">
      <c r="A14" s="151">
        <v>11</v>
      </c>
      <c r="B14" s="157" t="s">
        <v>256</v>
      </c>
      <c r="C14" s="158"/>
    </row>
    <row r="15" spans="1:3" ht="30" x14ac:dyDescent="0.25">
      <c r="A15" s="159" t="s">
        <v>257</v>
      </c>
      <c r="B15" s="152" t="s">
        <v>258</v>
      </c>
      <c r="C15" s="158"/>
    </row>
    <row r="19" spans="3:3" x14ac:dyDescent="0.25">
      <c r="C19" s="16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 
Annex XXXIII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E2E7-6C52-41CB-AAD3-451DA4AB26EB}">
  <dimension ref="A1:H44"/>
  <sheetViews>
    <sheetView workbookViewId="0">
      <selection activeCell="J5" sqref="J5"/>
    </sheetView>
  </sheetViews>
  <sheetFormatPr baseColWidth="10" defaultColWidth="11.25" defaultRowHeight="15" x14ac:dyDescent="0.25"/>
  <cols>
    <col min="1" max="1" width="0.875" style="27" customWidth="1"/>
    <col min="2" max="2" width="6.75" style="27" customWidth="1"/>
    <col min="3" max="3" width="56.375" style="27" customWidth="1"/>
    <col min="4" max="4" width="12" style="27" customWidth="1"/>
    <col min="5" max="5" width="12.5" style="27" customWidth="1"/>
    <col min="6" max="7" width="14.5" style="27" customWidth="1"/>
    <col min="8" max="16384" width="11.25" style="27"/>
  </cols>
  <sheetData>
    <row r="1" spans="1:8" x14ac:dyDescent="0.25">
      <c r="A1" s="48"/>
      <c r="B1" s="48"/>
      <c r="C1" s="48"/>
      <c r="D1" s="48"/>
      <c r="E1" s="48"/>
      <c r="F1" s="48"/>
      <c r="G1" s="48"/>
    </row>
    <row r="2" spans="1:8" x14ac:dyDescent="0.25">
      <c r="A2" s="48"/>
      <c r="B2" s="49" t="s">
        <v>67</v>
      </c>
    </row>
    <row r="3" spans="1:8" x14ac:dyDescent="0.25">
      <c r="A3" s="48"/>
      <c r="B3" s="4" t="s">
        <v>10</v>
      </c>
    </row>
    <row r="4" spans="1:8" x14ac:dyDescent="0.25">
      <c r="A4" s="48"/>
    </row>
    <row r="5" spans="1:8" ht="30" x14ac:dyDescent="0.25">
      <c r="A5" s="48"/>
      <c r="B5" s="167"/>
      <c r="C5" s="168"/>
      <c r="D5" s="171" t="s">
        <v>68</v>
      </c>
      <c r="E5" s="171"/>
      <c r="F5" s="22" t="s">
        <v>69</v>
      </c>
      <c r="G5" s="50"/>
    </row>
    <row r="6" spans="1:8" x14ac:dyDescent="0.25">
      <c r="A6" s="48"/>
      <c r="B6" s="167"/>
      <c r="C6" s="168"/>
      <c r="D6" s="22" t="s">
        <v>4</v>
      </c>
      <c r="E6" s="22" t="s">
        <v>5</v>
      </c>
      <c r="F6" s="22" t="s">
        <v>6</v>
      </c>
      <c r="G6" s="50"/>
    </row>
    <row r="7" spans="1:8" x14ac:dyDescent="0.25">
      <c r="A7" s="48"/>
      <c r="B7" s="169"/>
      <c r="C7" s="170"/>
      <c r="D7" s="51">
        <v>46022</v>
      </c>
      <c r="E7" s="51">
        <v>45657</v>
      </c>
      <c r="F7" s="51">
        <v>46022</v>
      </c>
      <c r="G7" s="52"/>
    </row>
    <row r="8" spans="1:8" x14ac:dyDescent="0.25">
      <c r="A8" s="48"/>
      <c r="B8" s="22">
        <v>1</v>
      </c>
      <c r="C8" s="19" t="s">
        <v>70</v>
      </c>
      <c r="D8" s="68">
        <v>18452221.934388492</v>
      </c>
      <c r="E8" s="68">
        <v>19017123.840999998</v>
      </c>
      <c r="F8" s="53">
        <f>+D8*8%</f>
        <v>1476177.7547510795</v>
      </c>
      <c r="G8" s="54"/>
      <c r="H8" s="72"/>
    </row>
    <row r="9" spans="1:8" x14ac:dyDescent="0.25">
      <c r="A9" s="48"/>
      <c r="B9" s="22">
        <v>2</v>
      </c>
      <c r="C9" s="55" t="s">
        <v>100</v>
      </c>
      <c r="D9" s="68">
        <v>18425092.391718496</v>
      </c>
      <c r="E9" s="68">
        <v>18990088.492999997</v>
      </c>
      <c r="F9" s="53">
        <f>+D9*8%</f>
        <v>1474007.3913374797</v>
      </c>
      <c r="G9" s="54"/>
      <c r="H9" s="72"/>
    </row>
    <row r="10" spans="1:8" x14ac:dyDescent="0.25">
      <c r="A10" s="48"/>
      <c r="B10" s="22">
        <v>3</v>
      </c>
      <c r="C10" s="66" t="s">
        <v>71</v>
      </c>
      <c r="D10" s="68"/>
      <c r="E10" s="68"/>
      <c r="F10" s="56"/>
      <c r="G10" s="57"/>
      <c r="H10" s="72"/>
    </row>
    <row r="11" spans="1:8" x14ac:dyDescent="0.25">
      <c r="A11" s="48"/>
      <c r="B11" s="22">
        <v>4</v>
      </c>
      <c r="C11" s="66" t="s">
        <v>71</v>
      </c>
      <c r="D11" s="68"/>
      <c r="E11" s="68"/>
      <c r="F11" s="56"/>
      <c r="G11" s="57"/>
      <c r="H11" s="72"/>
    </row>
    <row r="12" spans="1:8" x14ac:dyDescent="0.25">
      <c r="A12" s="48"/>
      <c r="B12" s="22" t="s">
        <v>72</v>
      </c>
      <c r="C12" s="66" t="s">
        <v>71</v>
      </c>
      <c r="D12" s="68"/>
      <c r="E12" s="68"/>
      <c r="F12" s="56"/>
      <c r="G12" s="57"/>
      <c r="H12" s="72"/>
    </row>
    <row r="13" spans="1:8" x14ac:dyDescent="0.25">
      <c r="A13" s="48"/>
      <c r="B13" s="22">
        <v>5</v>
      </c>
      <c r="C13" s="66" t="s">
        <v>71</v>
      </c>
      <c r="D13" s="68"/>
      <c r="E13" s="68"/>
      <c r="F13" s="56"/>
      <c r="G13" s="57"/>
      <c r="H13" s="72"/>
    </row>
    <row r="14" spans="1:8" x14ac:dyDescent="0.25">
      <c r="A14" s="48"/>
      <c r="B14" s="22">
        <v>6</v>
      </c>
      <c r="C14" s="19" t="s">
        <v>73</v>
      </c>
      <c r="D14" s="68">
        <v>34060.47668</v>
      </c>
      <c r="E14" s="68">
        <v>37482</v>
      </c>
      <c r="F14" s="53">
        <f>+D14*8%</f>
        <v>2724.8381343999999</v>
      </c>
      <c r="G14" s="54"/>
      <c r="H14" s="72"/>
    </row>
    <row r="15" spans="1:8" x14ac:dyDescent="0.25">
      <c r="A15" s="48"/>
      <c r="B15" s="22">
        <v>7</v>
      </c>
      <c r="C15" s="55" t="s">
        <v>100</v>
      </c>
      <c r="D15" s="69">
        <v>12298.808359999999</v>
      </c>
      <c r="E15" s="69">
        <v>3076.8989999999999</v>
      </c>
      <c r="F15" s="53">
        <f>+D15*8%</f>
        <v>983.90466879999997</v>
      </c>
      <c r="G15" s="54"/>
      <c r="H15" s="72"/>
    </row>
    <row r="16" spans="1:8" x14ac:dyDescent="0.25">
      <c r="A16" s="48"/>
      <c r="B16" s="22">
        <v>8</v>
      </c>
      <c r="C16" s="55" t="s">
        <v>74</v>
      </c>
      <c r="D16" s="68"/>
      <c r="E16" s="68">
        <v>0</v>
      </c>
      <c r="F16" s="19"/>
      <c r="G16" s="58"/>
      <c r="H16" s="72"/>
    </row>
    <row r="17" spans="1:8" x14ac:dyDescent="0.25">
      <c r="A17" s="48"/>
      <c r="B17" s="22" t="s">
        <v>30</v>
      </c>
      <c r="C17" s="55" t="s">
        <v>75</v>
      </c>
      <c r="D17" s="68"/>
      <c r="E17" s="68">
        <v>0</v>
      </c>
      <c r="F17" s="19"/>
      <c r="G17" s="58"/>
      <c r="H17" s="72"/>
    </row>
    <row r="18" spans="1:8" x14ac:dyDescent="0.25">
      <c r="A18" s="48"/>
      <c r="B18" s="22" t="s">
        <v>76</v>
      </c>
      <c r="C18" s="55" t="s">
        <v>77</v>
      </c>
      <c r="D18" s="68">
        <v>21761.668320000001</v>
      </c>
      <c r="E18" s="68">
        <v>19409.68</v>
      </c>
      <c r="F18" s="53">
        <f>+D18*8%</f>
        <v>1740.9334656000001</v>
      </c>
      <c r="G18" s="54"/>
      <c r="H18" s="72"/>
    </row>
    <row r="19" spans="1:8" x14ac:dyDescent="0.25">
      <c r="A19" s="48"/>
      <c r="B19" s="22">
        <v>9</v>
      </c>
      <c r="C19" s="55" t="s">
        <v>78</v>
      </c>
      <c r="D19" s="68">
        <f>D14-D15-D16-D17-D18</f>
        <v>0</v>
      </c>
      <c r="E19" s="68">
        <f>E14-E15-E16-E17-E18</f>
        <v>14995.421000000002</v>
      </c>
      <c r="F19" s="53">
        <f>+D19*8%</f>
        <v>0</v>
      </c>
      <c r="G19" s="54"/>
      <c r="H19" s="72"/>
    </row>
    <row r="20" spans="1:8" x14ac:dyDescent="0.25">
      <c r="A20" s="48"/>
      <c r="B20" s="22">
        <v>10</v>
      </c>
      <c r="C20" s="67" t="s">
        <v>8</v>
      </c>
      <c r="D20" s="70"/>
      <c r="E20" s="70"/>
      <c r="F20" s="59"/>
      <c r="G20" s="54"/>
      <c r="H20" s="72"/>
    </row>
    <row r="21" spans="1:8" x14ac:dyDescent="0.25">
      <c r="A21" s="48"/>
      <c r="B21" s="22">
        <v>11</v>
      </c>
      <c r="C21" s="67" t="s">
        <v>8</v>
      </c>
      <c r="D21" s="70"/>
      <c r="E21" s="70"/>
      <c r="F21" s="59"/>
      <c r="G21" s="54"/>
      <c r="H21" s="72"/>
    </row>
    <row r="22" spans="1:8" x14ac:dyDescent="0.25">
      <c r="A22" s="48"/>
      <c r="B22" s="22">
        <v>12</v>
      </c>
      <c r="C22" s="67" t="s">
        <v>8</v>
      </c>
      <c r="D22" s="70"/>
      <c r="E22" s="70"/>
      <c r="F22" s="59"/>
      <c r="G22" s="54"/>
      <c r="H22" s="72"/>
    </row>
    <row r="23" spans="1:8" x14ac:dyDescent="0.25">
      <c r="A23" s="48"/>
      <c r="B23" s="22">
        <v>13</v>
      </c>
      <c r="C23" s="67" t="s">
        <v>8</v>
      </c>
      <c r="D23" s="70"/>
      <c r="E23" s="70"/>
      <c r="F23" s="59"/>
      <c r="G23" s="54"/>
      <c r="H23" s="72"/>
    </row>
    <row r="24" spans="1:8" x14ac:dyDescent="0.25">
      <c r="A24" s="48"/>
      <c r="B24" s="22">
        <v>14</v>
      </c>
      <c r="C24" s="67" t="s">
        <v>8</v>
      </c>
      <c r="D24" s="70"/>
      <c r="E24" s="70"/>
      <c r="F24" s="59"/>
      <c r="G24" s="54"/>
      <c r="H24" s="72"/>
    </row>
    <row r="25" spans="1:8" x14ac:dyDescent="0.25">
      <c r="A25" s="48"/>
      <c r="B25" s="22">
        <v>15</v>
      </c>
      <c r="C25" s="19" t="s">
        <v>79</v>
      </c>
      <c r="D25" s="68"/>
      <c r="E25" s="68">
        <v>0</v>
      </c>
      <c r="F25" s="53">
        <f>+D25*8%</f>
        <v>0</v>
      </c>
      <c r="G25" s="54"/>
      <c r="H25" s="72"/>
    </row>
    <row r="26" spans="1:8" x14ac:dyDescent="0.25">
      <c r="A26" s="48"/>
      <c r="B26" s="22">
        <v>16</v>
      </c>
      <c r="C26" s="19" t="s">
        <v>80</v>
      </c>
      <c r="D26" s="68"/>
      <c r="E26" s="68">
        <v>0</v>
      </c>
      <c r="F26" s="53">
        <f>+D26*8%</f>
        <v>0</v>
      </c>
      <c r="G26" s="54"/>
      <c r="H26" s="72"/>
    </row>
    <row r="27" spans="1:8" x14ac:dyDescent="0.25">
      <c r="A27" s="48"/>
      <c r="B27" s="22">
        <v>17</v>
      </c>
      <c r="C27" s="66" t="s">
        <v>81</v>
      </c>
      <c r="D27" s="68"/>
      <c r="E27" s="68"/>
      <c r="F27" s="19"/>
      <c r="G27" s="58"/>
      <c r="H27" s="72"/>
    </row>
    <row r="28" spans="1:8" x14ac:dyDescent="0.25">
      <c r="A28" s="48"/>
      <c r="B28" s="22">
        <v>18</v>
      </c>
      <c r="C28" s="66" t="s">
        <v>81</v>
      </c>
      <c r="D28" s="68"/>
      <c r="E28" s="68"/>
      <c r="F28" s="19"/>
      <c r="G28" s="58"/>
      <c r="H28" s="72"/>
    </row>
    <row r="29" spans="1:8" x14ac:dyDescent="0.25">
      <c r="A29" s="48"/>
      <c r="B29" s="22">
        <v>19</v>
      </c>
      <c r="C29" s="66" t="s">
        <v>81</v>
      </c>
      <c r="D29" s="68"/>
      <c r="E29" s="68"/>
      <c r="F29" s="19"/>
      <c r="G29" s="58"/>
      <c r="H29" s="72"/>
    </row>
    <row r="30" spans="1:8" x14ac:dyDescent="0.25">
      <c r="A30" s="48"/>
      <c r="B30" s="22" t="s">
        <v>82</v>
      </c>
      <c r="C30" s="66" t="s">
        <v>81</v>
      </c>
      <c r="D30" s="68"/>
      <c r="E30" s="68"/>
      <c r="F30" s="19"/>
      <c r="G30" s="58"/>
      <c r="H30" s="72"/>
    </row>
    <row r="31" spans="1:8" x14ac:dyDescent="0.25">
      <c r="A31" s="48"/>
      <c r="B31" s="22">
        <v>20</v>
      </c>
      <c r="C31" s="19" t="s">
        <v>83</v>
      </c>
      <c r="D31" s="68"/>
      <c r="E31" s="68"/>
      <c r="F31" s="53">
        <f>+D31*8%</f>
        <v>0</v>
      </c>
      <c r="G31" s="54"/>
      <c r="H31" s="72"/>
    </row>
    <row r="32" spans="1:8" x14ac:dyDescent="0.25">
      <c r="A32" s="48"/>
      <c r="B32" s="22">
        <v>21</v>
      </c>
      <c r="C32" s="55" t="s">
        <v>100</v>
      </c>
      <c r="D32" s="68"/>
      <c r="E32" s="68"/>
      <c r="F32" s="53">
        <f>+D32*8%</f>
        <v>0</v>
      </c>
      <c r="G32" s="54"/>
      <c r="H32" s="72"/>
    </row>
    <row r="33" spans="1:8" x14ac:dyDescent="0.25">
      <c r="A33" s="48"/>
      <c r="B33" s="22">
        <v>22</v>
      </c>
      <c r="C33" s="55" t="s">
        <v>84</v>
      </c>
      <c r="D33" s="68"/>
      <c r="E33" s="68"/>
      <c r="F33" s="19"/>
      <c r="G33" s="58"/>
      <c r="H33" s="72"/>
    </row>
    <row r="34" spans="1:8" x14ac:dyDescent="0.25">
      <c r="A34" s="48"/>
      <c r="B34" s="22" t="s">
        <v>85</v>
      </c>
      <c r="C34" s="19" t="s">
        <v>86</v>
      </c>
      <c r="D34" s="68"/>
      <c r="E34" s="68"/>
      <c r="F34" s="53">
        <f>+D34*8%</f>
        <v>0</v>
      </c>
      <c r="G34" s="54"/>
      <c r="H34" s="72"/>
    </row>
    <row r="35" spans="1:8" x14ac:dyDescent="0.25">
      <c r="A35" s="48"/>
      <c r="B35" s="22">
        <v>23</v>
      </c>
      <c r="C35" s="19" t="s">
        <v>0</v>
      </c>
      <c r="D35" s="70">
        <v>1460179.8334600001</v>
      </c>
      <c r="E35" s="70">
        <v>1739484.575</v>
      </c>
      <c r="F35" s="60">
        <f>+D35*8%</f>
        <v>116814.38667680002</v>
      </c>
      <c r="G35" s="61"/>
      <c r="H35" s="72"/>
    </row>
    <row r="36" spans="1:8" x14ac:dyDescent="0.25">
      <c r="A36" s="48"/>
      <c r="B36" s="22" t="s">
        <v>87</v>
      </c>
      <c r="C36" s="19" t="s">
        <v>88</v>
      </c>
      <c r="D36" s="68"/>
      <c r="E36" s="68">
        <f>E35</f>
        <v>1739484.575</v>
      </c>
      <c r="F36" s="53">
        <f>+D36*8%</f>
        <v>0</v>
      </c>
      <c r="G36" s="54"/>
      <c r="H36" s="72"/>
    </row>
    <row r="37" spans="1:8" x14ac:dyDescent="0.25">
      <c r="A37" s="48"/>
      <c r="B37" s="22" t="s">
        <v>89</v>
      </c>
      <c r="C37" s="19" t="s">
        <v>94</v>
      </c>
      <c r="D37" s="68">
        <f>D35</f>
        <v>1460179.8334600001</v>
      </c>
      <c r="E37" s="68"/>
      <c r="F37" s="19"/>
      <c r="G37" s="58"/>
      <c r="H37" s="72"/>
    </row>
    <row r="38" spans="1:8" x14ac:dyDescent="0.25">
      <c r="A38" s="48"/>
      <c r="B38" s="22" t="s">
        <v>90</v>
      </c>
      <c r="C38" s="19" t="s">
        <v>91</v>
      </c>
      <c r="D38" s="68"/>
      <c r="E38" s="68"/>
      <c r="F38" s="19"/>
      <c r="G38" s="58"/>
      <c r="H38" s="72"/>
    </row>
    <row r="39" spans="1:8" x14ac:dyDescent="0.25">
      <c r="A39" s="48"/>
      <c r="B39" s="22">
        <v>24</v>
      </c>
      <c r="C39" s="19" t="s">
        <v>92</v>
      </c>
      <c r="D39" s="68"/>
      <c r="E39" s="68"/>
      <c r="F39" s="53">
        <f>+D39*8%</f>
        <v>0</v>
      </c>
      <c r="G39" s="54"/>
      <c r="H39" s="72"/>
    </row>
    <row r="40" spans="1:8" x14ac:dyDescent="0.25">
      <c r="A40" s="48"/>
      <c r="B40" s="22">
        <v>25</v>
      </c>
      <c r="C40" s="67" t="s">
        <v>8</v>
      </c>
      <c r="D40" s="70"/>
      <c r="E40" s="70"/>
      <c r="F40" s="59"/>
      <c r="G40" s="62"/>
      <c r="H40" s="72"/>
    </row>
    <row r="41" spans="1:8" x14ac:dyDescent="0.25">
      <c r="A41" s="48"/>
      <c r="B41" s="22">
        <v>26</v>
      </c>
      <c r="C41" s="67" t="s">
        <v>8</v>
      </c>
      <c r="D41" s="70"/>
      <c r="E41" s="70"/>
      <c r="F41" s="59"/>
      <c r="G41" s="62"/>
      <c r="H41" s="72"/>
    </row>
    <row r="42" spans="1:8" x14ac:dyDescent="0.25">
      <c r="A42" s="48"/>
      <c r="B42" s="22">
        <v>27</v>
      </c>
      <c r="C42" s="67" t="s">
        <v>8</v>
      </c>
      <c r="D42" s="70"/>
      <c r="E42" s="70"/>
      <c r="F42" s="59"/>
      <c r="G42" s="62"/>
      <c r="H42" s="72"/>
    </row>
    <row r="43" spans="1:8" x14ac:dyDescent="0.25">
      <c r="A43" s="48"/>
      <c r="B43" s="22">
        <v>28</v>
      </c>
      <c r="C43" s="67" t="s">
        <v>8</v>
      </c>
      <c r="D43" s="70"/>
      <c r="E43" s="70"/>
      <c r="F43" s="59"/>
      <c r="G43" s="62"/>
      <c r="H43" s="72"/>
    </row>
    <row r="44" spans="1:8" x14ac:dyDescent="0.25">
      <c r="A44" s="48"/>
      <c r="B44" s="63">
        <v>29</v>
      </c>
      <c r="C44" s="64" t="s">
        <v>3</v>
      </c>
      <c r="D44" s="71">
        <f>+D8+D14+D25+D26+D31+D34+D35</f>
        <v>19946462.244528491</v>
      </c>
      <c r="E44" s="71">
        <f>+E8+E14+E25+E26+E31+E34+E35</f>
        <v>20794090.415999997</v>
      </c>
      <c r="F44" s="71">
        <f>+D44*8%</f>
        <v>1595716.9795622793</v>
      </c>
      <c r="G44" s="65"/>
      <c r="H44" s="72"/>
    </row>
  </sheetData>
  <mergeCells count="2">
    <mergeCell ref="B5:C7"/>
    <mergeCell ref="D5:E5"/>
  </mergeCells>
  <pageMargins left="0.7" right="0.7" top="0.75" bottom="0.75" header="0.3" footer="0.3"/>
  <pageSetup paperSize="9" orientation="landscape" r:id="rId1"/>
  <headerFooter>
    <oddHeader>&amp;CEN
Annex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0D0F-B0D0-4FD4-9C21-C8CC5788FF0E}">
  <sheetPr>
    <pageSetUpPr fitToPage="1"/>
  </sheetPr>
  <dimension ref="A1:N31"/>
  <sheetViews>
    <sheetView tabSelected="1" zoomScale="85" zoomScaleNormal="85" workbookViewId="0">
      <selection activeCell="Q10" sqref="Q10"/>
    </sheetView>
  </sheetViews>
  <sheetFormatPr baseColWidth="10" defaultColWidth="11.25" defaultRowHeight="15" x14ac:dyDescent="0.25"/>
  <cols>
    <col min="1" max="1" width="11.25" style="1"/>
    <col min="2" max="2" width="24.125" style="1" customWidth="1"/>
    <col min="3" max="3" width="16.875" style="1" bestFit="1" customWidth="1"/>
    <col min="4" max="4" width="10.25" style="1" bestFit="1" customWidth="1"/>
    <col min="5" max="5" width="8.375" style="1" bestFit="1" customWidth="1"/>
    <col min="6" max="6" width="11.625" style="1" customWidth="1"/>
    <col min="7" max="7" width="12.625" style="1" bestFit="1" customWidth="1"/>
    <col min="8" max="8" width="16.875" style="1" bestFit="1" customWidth="1"/>
    <col min="9" max="9" width="15" style="1" customWidth="1"/>
    <col min="10" max="10" width="9" style="1" customWidth="1"/>
    <col min="11" max="11" width="8.375" style="1" bestFit="1" customWidth="1"/>
    <col min="12" max="16384" width="11.25" style="1"/>
  </cols>
  <sheetData>
    <row r="1" spans="1:14" x14ac:dyDescent="0.25">
      <c r="A1" s="73" t="s">
        <v>101</v>
      </c>
    </row>
    <row r="2" spans="1:14" ht="16.5" thickBot="1" x14ac:dyDescent="0.3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ht="16.5" thickBot="1" x14ac:dyDescent="0.3">
      <c r="A3" s="76"/>
      <c r="B3" s="76"/>
      <c r="C3" s="77" t="s">
        <v>4</v>
      </c>
      <c r="D3" s="78" t="s">
        <v>5</v>
      </c>
      <c r="E3" s="78" t="s">
        <v>6</v>
      </c>
      <c r="F3" s="78" t="s">
        <v>7</v>
      </c>
      <c r="G3" s="78" t="s">
        <v>11</v>
      </c>
      <c r="H3" s="78" t="s">
        <v>102</v>
      </c>
      <c r="I3" s="78" t="s">
        <v>95</v>
      </c>
      <c r="J3" s="78" t="s">
        <v>103</v>
      </c>
      <c r="K3" s="78" t="s">
        <v>96</v>
      </c>
      <c r="L3" s="78" t="s">
        <v>104</v>
      </c>
      <c r="M3" s="78" t="s">
        <v>105</v>
      </c>
      <c r="N3" s="78" t="s">
        <v>106</v>
      </c>
    </row>
    <row r="4" spans="1:14" ht="16.5" thickBot="1" x14ac:dyDescent="0.3">
      <c r="A4" s="76"/>
      <c r="B4" s="76"/>
      <c r="C4" s="175" t="s">
        <v>107</v>
      </c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</row>
    <row r="5" spans="1:14" ht="16.5" thickBot="1" x14ac:dyDescent="0.3">
      <c r="A5" s="76"/>
      <c r="B5" s="76"/>
      <c r="C5" s="178" t="s">
        <v>108</v>
      </c>
      <c r="D5" s="179"/>
      <c r="E5" s="180"/>
      <c r="F5" s="181" t="s">
        <v>109</v>
      </c>
      <c r="G5" s="179"/>
      <c r="H5" s="179"/>
      <c r="I5" s="179"/>
      <c r="J5" s="179"/>
      <c r="K5" s="179"/>
      <c r="L5" s="179"/>
      <c r="M5" s="179"/>
      <c r="N5" s="182"/>
    </row>
    <row r="6" spans="1:14" x14ac:dyDescent="0.25">
      <c r="A6" s="186"/>
      <c r="B6" s="187"/>
      <c r="C6" s="183"/>
      <c r="D6" s="172" t="s">
        <v>110</v>
      </c>
      <c r="E6" s="172" t="s">
        <v>111</v>
      </c>
      <c r="F6" s="183"/>
      <c r="G6" s="172" t="s">
        <v>112</v>
      </c>
      <c r="H6" s="172" t="s">
        <v>113</v>
      </c>
      <c r="I6" s="172" t="s">
        <v>114</v>
      </c>
      <c r="J6" s="172" t="s">
        <v>115</v>
      </c>
      <c r="K6" s="172" t="s">
        <v>116</v>
      </c>
      <c r="L6" s="172" t="s">
        <v>117</v>
      </c>
      <c r="M6" s="172" t="s">
        <v>118</v>
      </c>
      <c r="N6" s="172" t="s">
        <v>119</v>
      </c>
    </row>
    <row r="7" spans="1:14" x14ac:dyDescent="0.25">
      <c r="A7" s="186"/>
      <c r="B7" s="187"/>
      <c r="C7" s="183"/>
      <c r="D7" s="173"/>
      <c r="E7" s="173"/>
      <c r="F7" s="183"/>
      <c r="G7" s="173"/>
      <c r="H7" s="173"/>
      <c r="I7" s="173"/>
      <c r="J7" s="173"/>
      <c r="K7" s="173"/>
      <c r="L7" s="173"/>
      <c r="M7" s="173"/>
      <c r="N7" s="173"/>
    </row>
    <row r="8" spans="1:14" ht="16.5" thickBot="1" x14ac:dyDescent="0.3">
      <c r="A8" s="76"/>
      <c r="B8" s="76"/>
      <c r="C8" s="81"/>
      <c r="D8" s="185"/>
      <c r="E8" s="185"/>
      <c r="F8" s="184"/>
      <c r="G8" s="185"/>
      <c r="H8" s="174"/>
      <c r="I8" s="174"/>
      <c r="J8" s="174"/>
      <c r="K8" s="174"/>
      <c r="L8" s="174"/>
      <c r="M8" s="174"/>
      <c r="N8" s="174"/>
    </row>
    <row r="9" spans="1:14" ht="32.25" thickBot="1" x14ac:dyDescent="0.3">
      <c r="A9" s="82" t="s">
        <v>120</v>
      </c>
      <c r="B9" s="83" t="s">
        <v>121</v>
      </c>
      <c r="C9" s="86">
        <v>233564</v>
      </c>
      <c r="D9" s="86">
        <v>233564</v>
      </c>
      <c r="E9" s="84"/>
      <c r="F9" s="84"/>
      <c r="G9" s="85"/>
      <c r="H9" s="85"/>
      <c r="I9" s="85"/>
      <c r="J9" s="85"/>
      <c r="K9" s="85"/>
      <c r="L9" s="85"/>
      <c r="M9" s="85"/>
      <c r="N9" s="85"/>
    </row>
    <row r="10" spans="1:14" ht="15.75" thickBot="1" x14ac:dyDescent="0.3">
      <c r="A10" s="82" t="s">
        <v>122</v>
      </c>
      <c r="B10" s="83" t="s">
        <v>123</v>
      </c>
      <c r="C10" s="86">
        <v>35584378</v>
      </c>
      <c r="D10" s="85">
        <v>35515063</v>
      </c>
      <c r="E10" s="85">
        <v>69314</v>
      </c>
      <c r="F10" s="87">
        <f t="shared" ref="F10:N10" si="0">F15+F17</f>
        <v>528294</v>
      </c>
      <c r="G10" s="87">
        <f t="shared" si="0"/>
        <v>226114</v>
      </c>
      <c r="H10" s="87">
        <f t="shared" si="0"/>
        <v>61171</v>
      </c>
      <c r="I10" s="87">
        <f t="shared" si="0"/>
        <v>81955</v>
      </c>
      <c r="J10" s="87">
        <f t="shared" si="0"/>
        <v>98426</v>
      </c>
      <c r="K10" s="87">
        <f t="shared" si="0"/>
        <v>127985</v>
      </c>
      <c r="L10" s="87">
        <f t="shared" si="0"/>
        <v>699</v>
      </c>
      <c r="M10" s="87">
        <f t="shared" si="0"/>
        <v>0</v>
      </c>
      <c r="N10" s="87">
        <f t="shared" si="0"/>
        <v>477161</v>
      </c>
    </row>
    <row r="11" spans="1:14" ht="15.75" thickBot="1" x14ac:dyDescent="0.3">
      <c r="A11" s="88" t="s">
        <v>124</v>
      </c>
      <c r="B11" s="89" t="s">
        <v>125</v>
      </c>
      <c r="C11" s="86"/>
      <c r="D11" s="85"/>
      <c r="E11" s="85"/>
      <c r="F11" s="87"/>
      <c r="G11" s="85"/>
      <c r="H11" s="85"/>
      <c r="I11" s="85"/>
      <c r="J11" s="85"/>
      <c r="K11" s="85"/>
      <c r="L11" s="85"/>
      <c r="M11" s="85"/>
      <c r="N11" s="85"/>
    </row>
    <row r="12" spans="1:14" ht="15.75" thickBot="1" x14ac:dyDescent="0.3">
      <c r="A12" s="88" t="s">
        <v>126</v>
      </c>
      <c r="B12" s="89" t="s">
        <v>127</v>
      </c>
      <c r="C12" s="86"/>
      <c r="D12" s="85"/>
      <c r="E12" s="85"/>
      <c r="F12" s="87"/>
      <c r="G12" s="85"/>
      <c r="H12" s="85"/>
      <c r="I12" s="85"/>
      <c r="J12" s="85"/>
      <c r="K12" s="85"/>
      <c r="L12" s="85"/>
      <c r="M12" s="85"/>
      <c r="N12" s="85"/>
    </row>
    <row r="13" spans="1:14" ht="15.75" thickBot="1" x14ac:dyDescent="0.3">
      <c r="A13" s="88" t="s">
        <v>128</v>
      </c>
      <c r="B13" s="89" t="s">
        <v>129</v>
      </c>
      <c r="C13" s="86">
        <v>120729</v>
      </c>
      <c r="D13" s="85">
        <v>120729</v>
      </c>
      <c r="E13" s="85"/>
      <c r="F13" s="87"/>
      <c r="G13" s="85"/>
      <c r="H13" s="85"/>
      <c r="I13" s="85"/>
      <c r="J13" s="85"/>
      <c r="K13" s="85"/>
      <c r="L13" s="85"/>
      <c r="M13" s="85"/>
      <c r="N13" s="85"/>
    </row>
    <row r="14" spans="1:14" ht="15.75" thickBot="1" x14ac:dyDescent="0.3">
      <c r="A14" s="88" t="s">
        <v>130</v>
      </c>
      <c r="B14" s="89" t="s">
        <v>131</v>
      </c>
      <c r="C14" s="86">
        <v>6556</v>
      </c>
      <c r="D14" s="85">
        <v>6556</v>
      </c>
      <c r="E14" s="85"/>
      <c r="F14" s="87"/>
      <c r="G14" s="85"/>
      <c r="H14" s="85"/>
      <c r="I14" s="85"/>
      <c r="J14" s="85"/>
      <c r="K14" s="85"/>
      <c r="L14" s="85"/>
      <c r="M14" s="85"/>
      <c r="N14" s="85"/>
    </row>
    <row r="15" spans="1:14" ht="15.75" thickBot="1" x14ac:dyDescent="0.3">
      <c r="A15" s="88" t="s">
        <v>132</v>
      </c>
      <c r="B15" s="89" t="s">
        <v>133</v>
      </c>
      <c r="C15" s="86">
        <v>6848641</v>
      </c>
      <c r="D15" s="85">
        <v>6848640</v>
      </c>
      <c r="E15" s="85">
        <v>1</v>
      </c>
      <c r="F15" s="87">
        <v>135475</v>
      </c>
      <c r="G15" s="85">
        <v>94557</v>
      </c>
      <c r="H15" s="85">
        <v>12104</v>
      </c>
      <c r="I15" s="85"/>
      <c r="J15" s="85">
        <v>28744</v>
      </c>
      <c r="K15" s="85">
        <v>68127</v>
      </c>
      <c r="L15" s="85"/>
      <c r="M15" s="85"/>
      <c r="N15" s="85">
        <v>134369</v>
      </c>
    </row>
    <row r="16" spans="1:14" ht="15.75" thickBot="1" x14ac:dyDescent="0.3">
      <c r="A16" s="88" t="s">
        <v>134</v>
      </c>
      <c r="B16" s="90" t="s">
        <v>135</v>
      </c>
      <c r="C16" s="86">
        <v>6148178</v>
      </c>
      <c r="D16" s="85">
        <v>6148176</v>
      </c>
      <c r="E16" s="85">
        <v>1</v>
      </c>
      <c r="F16" s="87">
        <v>135475</v>
      </c>
      <c r="G16" s="85">
        <v>94557</v>
      </c>
      <c r="H16" s="85">
        <v>12104</v>
      </c>
      <c r="I16" s="85"/>
      <c r="J16" s="85">
        <v>28744</v>
      </c>
      <c r="K16" s="85">
        <v>68127</v>
      </c>
      <c r="L16" s="85"/>
      <c r="M16" s="85"/>
      <c r="N16" s="85">
        <v>134369</v>
      </c>
    </row>
    <row r="17" spans="1:14" ht="15.75" thickBot="1" x14ac:dyDescent="0.3">
      <c r="A17" s="88" t="s">
        <v>136</v>
      </c>
      <c r="B17" s="89" t="s">
        <v>137</v>
      </c>
      <c r="C17" s="86">
        <v>28608450</v>
      </c>
      <c r="D17" s="85">
        <v>28539137</v>
      </c>
      <c r="E17" s="85">
        <v>69313</v>
      </c>
      <c r="F17" s="87">
        <v>392819</v>
      </c>
      <c r="G17" s="85">
        <v>131557</v>
      </c>
      <c r="H17" s="85">
        <v>49067</v>
      </c>
      <c r="I17" s="85">
        <v>81955</v>
      </c>
      <c r="J17" s="85">
        <v>69682</v>
      </c>
      <c r="K17" s="85">
        <v>59858</v>
      </c>
      <c r="L17" s="85">
        <v>699</v>
      </c>
      <c r="M17" s="85"/>
      <c r="N17" s="85">
        <v>342792</v>
      </c>
    </row>
    <row r="18" spans="1:14" ht="15.75" thickBot="1" x14ac:dyDescent="0.3">
      <c r="A18" s="91" t="s">
        <v>138</v>
      </c>
      <c r="B18" s="92" t="s">
        <v>139</v>
      </c>
      <c r="C18" s="86">
        <f>+SUM(C19:C23)</f>
        <v>531390.12</v>
      </c>
      <c r="D18" s="86">
        <f>+SUM(D19:D23)</f>
        <v>531390.12</v>
      </c>
      <c r="E18" s="85"/>
      <c r="F18" s="84"/>
      <c r="G18" s="85"/>
      <c r="H18" s="85"/>
      <c r="I18" s="85"/>
      <c r="J18" s="85"/>
      <c r="K18" s="85"/>
      <c r="L18" s="85"/>
      <c r="M18" s="85"/>
      <c r="N18" s="85"/>
    </row>
    <row r="19" spans="1:14" ht="15.75" thickBot="1" x14ac:dyDescent="0.3">
      <c r="A19" s="88" t="s">
        <v>140</v>
      </c>
      <c r="B19" s="89" t="s">
        <v>125</v>
      </c>
      <c r="C19" s="86"/>
      <c r="D19" s="85"/>
      <c r="E19" s="85"/>
      <c r="F19" s="84"/>
      <c r="G19" s="85"/>
      <c r="H19" s="85"/>
      <c r="I19" s="85"/>
      <c r="J19" s="85"/>
      <c r="K19" s="85"/>
      <c r="L19" s="85"/>
      <c r="M19" s="85"/>
      <c r="N19" s="85"/>
    </row>
    <row r="20" spans="1:14" ht="15.75" thickBot="1" x14ac:dyDescent="0.3">
      <c r="A20" s="88" t="s">
        <v>141</v>
      </c>
      <c r="B20" s="89" t="s">
        <v>127</v>
      </c>
      <c r="C20" s="86">
        <v>103959.6</v>
      </c>
      <c r="D20" s="86">
        <v>103959.6</v>
      </c>
      <c r="E20" s="85"/>
      <c r="F20" s="84"/>
      <c r="G20" s="85"/>
      <c r="H20" s="85"/>
      <c r="I20" s="85"/>
      <c r="J20" s="85"/>
      <c r="K20" s="85"/>
      <c r="L20" s="85"/>
      <c r="M20" s="85"/>
      <c r="N20" s="85"/>
    </row>
    <row r="21" spans="1:14" ht="15.75" thickBot="1" x14ac:dyDescent="0.3">
      <c r="A21" s="88" t="s">
        <v>142</v>
      </c>
      <c r="B21" s="89" t="s">
        <v>129</v>
      </c>
      <c r="C21" s="86">
        <v>427430.52</v>
      </c>
      <c r="D21" s="86">
        <v>427430.52</v>
      </c>
      <c r="E21" s="85"/>
      <c r="F21" s="84"/>
      <c r="G21" s="85"/>
      <c r="H21" s="85"/>
      <c r="I21" s="85"/>
      <c r="J21" s="85"/>
      <c r="K21" s="85"/>
      <c r="L21" s="85"/>
      <c r="M21" s="85"/>
      <c r="N21" s="85"/>
    </row>
    <row r="22" spans="1:14" ht="15.75" thickBot="1" x14ac:dyDescent="0.3">
      <c r="A22" s="88" t="s">
        <v>143</v>
      </c>
      <c r="B22" s="89" t="s">
        <v>131</v>
      </c>
      <c r="C22" s="86"/>
      <c r="D22" s="85"/>
      <c r="E22" s="85"/>
      <c r="F22" s="84"/>
      <c r="G22" s="85"/>
      <c r="H22" s="85"/>
      <c r="I22" s="85"/>
      <c r="J22" s="85"/>
      <c r="K22" s="85"/>
      <c r="L22" s="85"/>
      <c r="M22" s="85"/>
      <c r="N22" s="85"/>
    </row>
    <row r="23" spans="1:14" ht="15.75" thickBot="1" x14ac:dyDescent="0.3">
      <c r="A23" s="88" t="s">
        <v>144</v>
      </c>
      <c r="B23" s="89" t="s">
        <v>133</v>
      </c>
      <c r="C23" s="86"/>
      <c r="D23" s="85"/>
      <c r="E23" s="85"/>
      <c r="F23" s="84"/>
      <c r="G23" s="85"/>
      <c r="H23" s="85"/>
      <c r="I23" s="85"/>
      <c r="J23" s="85"/>
      <c r="K23" s="85"/>
      <c r="L23" s="85"/>
      <c r="M23" s="85"/>
      <c r="N23" s="85"/>
    </row>
    <row r="24" spans="1:14" ht="15.75" thickBot="1" x14ac:dyDescent="0.3">
      <c r="A24" s="91" t="s">
        <v>145</v>
      </c>
      <c r="B24" s="92" t="s">
        <v>146</v>
      </c>
      <c r="C24" s="86">
        <f>C28+C29+C30</f>
        <v>3313166.6356700007</v>
      </c>
      <c r="D24" s="93"/>
      <c r="E24" s="93"/>
      <c r="F24" s="87">
        <v>8351</v>
      </c>
      <c r="G24" s="93"/>
      <c r="H24" s="93"/>
      <c r="I24" s="93"/>
      <c r="J24" s="93"/>
      <c r="K24" s="93"/>
      <c r="L24" s="93"/>
      <c r="M24" s="93"/>
      <c r="N24" s="84"/>
    </row>
    <row r="25" spans="1:14" ht="15.75" thickBot="1" x14ac:dyDescent="0.3">
      <c r="A25" s="88" t="s">
        <v>147</v>
      </c>
      <c r="B25" s="89" t="s">
        <v>125</v>
      </c>
      <c r="C25" s="86"/>
      <c r="D25" s="93"/>
      <c r="E25" s="93"/>
      <c r="F25" s="87"/>
      <c r="G25" s="93"/>
      <c r="H25" s="93"/>
      <c r="I25" s="93"/>
      <c r="J25" s="93"/>
      <c r="K25" s="93"/>
      <c r="L25" s="93"/>
      <c r="M25" s="93"/>
      <c r="N25" s="84"/>
    </row>
    <row r="26" spans="1:14" ht="15.75" thickBot="1" x14ac:dyDescent="0.3">
      <c r="A26" s="88" t="s">
        <v>148</v>
      </c>
      <c r="B26" s="89" t="s">
        <v>127</v>
      </c>
      <c r="C26" s="86"/>
      <c r="D26" s="93"/>
      <c r="E26" s="93"/>
      <c r="F26" s="87"/>
      <c r="G26" s="93"/>
      <c r="H26" s="93"/>
      <c r="I26" s="93"/>
      <c r="J26" s="93"/>
      <c r="K26" s="93"/>
      <c r="L26" s="93"/>
      <c r="M26" s="93"/>
      <c r="N26" s="84"/>
    </row>
    <row r="27" spans="1:14" ht="15.75" thickBot="1" x14ac:dyDescent="0.3">
      <c r="A27" s="88" t="s">
        <v>149</v>
      </c>
      <c r="B27" s="89" t="s">
        <v>129</v>
      </c>
      <c r="C27" s="86"/>
      <c r="D27" s="93"/>
      <c r="E27" s="93"/>
      <c r="F27" s="87"/>
      <c r="G27" s="93"/>
      <c r="H27" s="93"/>
      <c r="I27" s="93"/>
      <c r="J27" s="93"/>
      <c r="K27" s="93"/>
      <c r="L27" s="93"/>
      <c r="M27" s="93"/>
      <c r="N27" s="84"/>
    </row>
    <row r="28" spans="1:14" ht="15.75" thickBot="1" x14ac:dyDescent="0.3">
      <c r="A28" s="88" t="s">
        <v>150</v>
      </c>
      <c r="B28" s="89" t="s">
        <v>131</v>
      </c>
      <c r="C28" s="86">
        <v>460</v>
      </c>
      <c r="D28" s="93"/>
      <c r="E28" s="93"/>
      <c r="F28" s="87"/>
      <c r="G28" s="93"/>
      <c r="H28" s="93"/>
      <c r="I28" s="93"/>
      <c r="J28" s="93"/>
      <c r="K28" s="93"/>
      <c r="L28" s="93"/>
      <c r="M28" s="93"/>
      <c r="N28" s="84"/>
    </row>
    <row r="29" spans="1:14" ht="15.75" thickBot="1" x14ac:dyDescent="0.3">
      <c r="A29" s="88" t="s">
        <v>151</v>
      </c>
      <c r="B29" s="89" t="s">
        <v>133</v>
      </c>
      <c r="C29" s="86">
        <v>1057882.2318200001</v>
      </c>
      <c r="D29" s="93"/>
      <c r="E29" s="93"/>
      <c r="F29" s="87">
        <v>8294</v>
      </c>
      <c r="G29" s="93"/>
      <c r="H29" s="93"/>
      <c r="I29" s="93"/>
      <c r="J29" s="93"/>
      <c r="K29" s="93"/>
      <c r="L29" s="93"/>
      <c r="M29" s="93"/>
      <c r="N29" s="84"/>
    </row>
    <row r="30" spans="1:14" ht="15.75" thickBot="1" x14ac:dyDescent="0.3">
      <c r="A30" s="88" t="s">
        <v>152</v>
      </c>
      <c r="B30" s="89" t="s">
        <v>137</v>
      </c>
      <c r="C30" s="86">
        <v>2254824.4038500004</v>
      </c>
      <c r="D30" s="93"/>
      <c r="E30" s="93"/>
      <c r="F30" s="87">
        <v>57</v>
      </c>
      <c r="G30" s="93"/>
      <c r="H30" s="93"/>
      <c r="I30" s="93"/>
      <c r="J30" s="93"/>
      <c r="K30" s="93"/>
      <c r="L30" s="93"/>
      <c r="M30" s="93"/>
      <c r="N30" s="84"/>
    </row>
    <row r="31" spans="1:14" ht="15.75" thickBot="1" x14ac:dyDescent="0.3">
      <c r="A31" s="94" t="s">
        <v>153</v>
      </c>
      <c r="B31" s="95" t="s">
        <v>3</v>
      </c>
      <c r="C31" s="86">
        <f t="shared" ref="C31:N31" si="1">C24+C9+C10+C18</f>
        <v>39662498.755669996</v>
      </c>
      <c r="D31" s="86">
        <f t="shared" si="1"/>
        <v>36280017.119999997</v>
      </c>
      <c r="E31" s="86">
        <f t="shared" si="1"/>
        <v>69314</v>
      </c>
      <c r="F31" s="86">
        <f t="shared" si="1"/>
        <v>536645</v>
      </c>
      <c r="G31" s="86">
        <f t="shared" si="1"/>
        <v>226114</v>
      </c>
      <c r="H31" s="86">
        <f t="shared" si="1"/>
        <v>61171</v>
      </c>
      <c r="I31" s="86">
        <f t="shared" si="1"/>
        <v>81955</v>
      </c>
      <c r="J31" s="86">
        <f t="shared" si="1"/>
        <v>98426</v>
      </c>
      <c r="K31" s="86">
        <f t="shared" si="1"/>
        <v>127985</v>
      </c>
      <c r="L31" s="86">
        <f t="shared" si="1"/>
        <v>699</v>
      </c>
      <c r="M31" s="86">
        <f t="shared" si="1"/>
        <v>0</v>
      </c>
      <c r="N31" s="86">
        <f t="shared" si="1"/>
        <v>477161</v>
      </c>
    </row>
  </sheetData>
  <mergeCells count="17">
    <mergeCell ref="A6:A7"/>
    <mergeCell ref="B6:B7"/>
    <mergeCell ref="C6:C7"/>
    <mergeCell ref="D6:D8"/>
    <mergeCell ref="E6:E8"/>
    <mergeCell ref="L6:L8"/>
    <mergeCell ref="M6:M8"/>
    <mergeCell ref="C4:N4"/>
    <mergeCell ref="C5:E5"/>
    <mergeCell ref="F5:N5"/>
    <mergeCell ref="F6:F8"/>
    <mergeCell ref="G6:G8"/>
    <mergeCell ref="N6:N8"/>
    <mergeCell ref="H6:H8"/>
    <mergeCell ref="I6:I8"/>
    <mergeCell ref="J6:J8"/>
    <mergeCell ref="K6:K8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&amp;CEN
Annex XV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0C77-6DA0-4202-991F-68505240C57E}">
  <sheetPr>
    <pageSetUpPr fitToPage="1"/>
  </sheetPr>
  <dimension ref="A1:U36"/>
  <sheetViews>
    <sheetView zoomScale="90" zoomScaleNormal="90" workbookViewId="0">
      <selection activeCell="T9" sqref="T9"/>
    </sheetView>
  </sheetViews>
  <sheetFormatPr baseColWidth="10" defaultColWidth="11.25" defaultRowHeight="15" x14ac:dyDescent="0.25"/>
  <cols>
    <col min="1" max="1" width="5.125" style="1" customWidth="1"/>
    <col min="2" max="2" width="21" style="1" bestFit="1" customWidth="1"/>
    <col min="3" max="3" width="11.75" style="1" customWidth="1"/>
    <col min="4" max="4" width="12" style="1" customWidth="1"/>
    <col min="5" max="5" width="11.25" style="1" customWidth="1"/>
    <col min="6" max="6" width="10.5" style="1" customWidth="1"/>
    <col min="7" max="14" width="8" style="1" bestFit="1" customWidth="1"/>
    <col min="15" max="15" width="11.375" style="1" bestFit="1" customWidth="1"/>
    <col min="16" max="16" width="12.875" style="1" customWidth="1"/>
    <col min="17" max="17" width="11.375" style="1" customWidth="1"/>
    <col min="18" max="19" width="11.25" style="1"/>
    <col min="20" max="20" width="17.5" style="1" customWidth="1"/>
    <col min="21" max="21" width="19.125" style="1" customWidth="1"/>
    <col min="22" max="16384" width="11.25" style="1"/>
  </cols>
  <sheetData>
    <row r="1" spans="1:21" x14ac:dyDescent="0.25">
      <c r="A1" s="73" t="s">
        <v>154</v>
      </c>
    </row>
    <row r="2" spans="1:21" ht="15.75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1" ht="16.5" thickBot="1" x14ac:dyDescent="0.3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1" ht="16.5" thickBot="1" x14ac:dyDescent="0.3">
      <c r="A4" s="76"/>
      <c r="B4" s="76"/>
      <c r="C4" s="77" t="s">
        <v>4</v>
      </c>
      <c r="D4" s="78" t="s">
        <v>5</v>
      </c>
      <c r="E4" s="78" t="s">
        <v>6</v>
      </c>
      <c r="F4" s="78" t="s">
        <v>7</v>
      </c>
      <c r="G4" s="78" t="s">
        <v>11</v>
      </c>
      <c r="H4" s="78" t="s">
        <v>102</v>
      </c>
      <c r="I4" s="78" t="s">
        <v>95</v>
      </c>
      <c r="J4" s="78" t="s">
        <v>103</v>
      </c>
      <c r="K4" s="78" t="s">
        <v>96</v>
      </c>
      <c r="L4" s="78" t="s">
        <v>104</v>
      </c>
      <c r="M4" s="78" t="s">
        <v>105</v>
      </c>
      <c r="N4" s="78" t="s">
        <v>106</v>
      </c>
      <c r="O4" s="78" t="s">
        <v>155</v>
      </c>
      <c r="P4" s="78" t="s">
        <v>156</v>
      </c>
      <c r="Q4" s="78" t="s">
        <v>157</v>
      </c>
    </row>
    <row r="5" spans="1:21" ht="40.5" customHeight="1" thickBot="1" x14ac:dyDescent="0.3">
      <c r="A5" s="76"/>
      <c r="B5" s="76"/>
      <c r="C5" s="188" t="s">
        <v>107</v>
      </c>
      <c r="D5" s="189"/>
      <c r="E5" s="189"/>
      <c r="F5" s="189"/>
      <c r="G5" s="189"/>
      <c r="H5" s="190"/>
      <c r="I5" s="191" t="s">
        <v>158</v>
      </c>
      <c r="J5" s="189"/>
      <c r="K5" s="189"/>
      <c r="L5" s="189"/>
      <c r="M5" s="189"/>
      <c r="N5" s="190"/>
      <c r="O5" s="192" t="s">
        <v>159</v>
      </c>
      <c r="P5" s="188" t="s">
        <v>160</v>
      </c>
      <c r="Q5" s="190"/>
    </row>
    <row r="6" spans="1:21" ht="70.5" customHeight="1" thickBot="1" x14ac:dyDescent="0.3">
      <c r="A6" s="76"/>
      <c r="B6" s="76"/>
      <c r="C6" s="178" t="s">
        <v>108</v>
      </c>
      <c r="D6" s="179"/>
      <c r="E6" s="180"/>
      <c r="F6" s="181" t="s">
        <v>109</v>
      </c>
      <c r="G6" s="179"/>
      <c r="H6" s="180"/>
      <c r="I6" s="181" t="s">
        <v>161</v>
      </c>
      <c r="J6" s="179"/>
      <c r="K6" s="180"/>
      <c r="L6" s="181" t="s">
        <v>162</v>
      </c>
      <c r="M6" s="179"/>
      <c r="N6" s="180"/>
      <c r="O6" s="193"/>
      <c r="P6" s="172" t="s">
        <v>108</v>
      </c>
      <c r="Q6" s="172" t="s">
        <v>109</v>
      </c>
    </row>
    <row r="7" spans="1:21" ht="27.75" customHeight="1" thickBot="1" x14ac:dyDescent="0.3">
      <c r="A7" s="76"/>
      <c r="B7" s="96"/>
      <c r="C7" s="97"/>
      <c r="D7" s="78" t="s">
        <v>163</v>
      </c>
      <c r="E7" s="78" t="s">
        <v>164</v>
      </c>
      <c r="F7" s="97"/>
      <c r="G7" s="78" t="s">
        <v>163</v>
      </c>
      <c r="H7" s="78" t="s">
        <v>164</v>
      </c>
      <c r="I7" s="98"/>
      <c r="J7" s="78" t="s">
        <v>163</v>
      </c>
      <c r="K7" s="78" t="s">
        <v>164</v>
      </c>
      <c r="L7" s="97"/>
      <c r="M7" s="78" t="s">
        <v>163</v>
      </c>
      <c r="N7" s="78" t="s">
        <v>164</v>
      </c>
      <c r="O7" s="97"/>
      <c r="P7" s="174"/>
      <c r="Q7" s="174"/>
    </row>
    <row r="8" spans="1:21" ht="32.25" thickBot="1" x14ac:dyDescent="0.3">
      <c r="A8" s="82" t="s">
        <v>120</v>
      </c>
      <c r="B8" s="83" t="s">
        <v>121</v>
      </c>
      <c r="C8" s="118">
        <v>233563.97847999999</v>
      </c>
      <c r="D8" s="118">
        <v>233563.97847999999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S8" s="125"/>
    </row>
    <row r="9" spans="1:21" ht="15.75" thickBot="1" x14ac:dyDescent="0.3">
      <c r="A9" s="82" t="s">
        <v>122</v>
      </c>
      <c r="B9" s="83" t="s">
        <v>174</v>
      </c>
      <c r="C9" s="118">
        <f>+SUM(C10:C16)-C15</f>
        <v>35584377.849380001</v>
      </c>
      <c r="D9" s="118">
        <f t="shared" ref="D9:F9" si="0">+SUM(D10:D16)-D15</f>
        <v>33072367.611289997</v>
      </c>
      <c r="E9" s="118">
        <f t="shared" si="0"/>
        <v>2512010.2380900001</v>
      </c>
      <c r="F9" s="118">
        <f t="shared" si="0"/>
        <v>528293.97771000001</v>
      </c>
      <c r="G9" s="118"/>
      <c r="H9" s="118"/>
      <c r="I9" s="118">
        <f t="shared" ref="I9" si="1">+SUM(I10:I16)-I15</f>
        <v>51064.33092</v>
      </c>
      <c r="J9" s="118">
        <f t="shared" ref="J9" si="2">+SUM(J10:J16)-J15</f>
        <v>18675.807980000005</v>
      </c>
      <c r="K9" s="118">
        <f t="shared" ref="K9" si="3">+SUM(K10:K16)-K15</f>
        <v>32388.522939999995</v>
      </c>
      <c r="L9" s="118">
        <f t="shared" ref="L9" si="4">+SUM(L10:L16)-L15</f>
        <v>45751.149980000002</v>
      </c>
      <c r="M9" s="118"/>
      <c r="N9" s="118"/>
      <c r="O9" s="118"/>
      <c r="P9" s="118">
        <f t="shared" ref="P9" si="5">+SUM(P10:P16)-P15</f>
        <v>67966067.759860009</v>
      </c>
      <c r="Q9" s="118">
        <f t="shared" ref="Q9" si="6">+SUM(Q10:Q16)-Q15</f>
        <v>715866.96363000001</v>
      </c>
      <c r="S9" s="125"/>
      <c r="T9" s="125"/>
      <c r="U9" s="125"/>
    </row>
    <row r="10" spans="1:21" ht="15.75" thickBot="1" x14ac:dyDescent="0.3">
      <c r="A10" s="88" t="s">
        <v>124</v>
      </c>
      <c r="B10" s="89" t="s">
        <v>125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S10" s="125"/>
      <c r="T10" s="125"/>
      <c r="U10" s="125"/>
    </row>
    <row r="11" spans="1:21" ht="15.75" thickBot="1" x14ac:dyDescent="0.3">
      <c r="A11" s="88" t="s">
        <v>126</v>
      </c>
      <c r="B11" s="89" t="s">
        <v>127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T11" s="125"/>
      <c r="U11" s="125"/>
    </row>
    <row r="12" spans="1:21" ht="15.75" thickBot="1" x14ac:dyDescent="0.3">
      <c r="A12" s="88" t="s">
        <v>128</v>
      </c>
      <c r="B12" s="89" t="s">
        <v>129</v>
      </c>
      <c r="C12" s="118">
        <v>120729.48970999999</v>
      </c>
      <c r="D12" s="118">
        <v>120729.48970999999</v>
      </c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T12" s="125"/>
      <c r="U12" s="125"/>
    </row>
    <row r="13" spans="1:21" ht="15.75" thickBot="1" x14ac:dyDescent="0.3">
      <c r="A13" s="88" t="s">
        <v>130</v>
      </c>
      <c r="B13" s="89" t="s">
        <v>131</v>
      </c>
      <c r="C13" s="118">
        <v>6556.1935800000001</v>
      </c>
      <c r="D13" s="118">
        <v>6556.1935800000001</v>
      </c>
      <c r="E13" s="118"/>
      <c r="F13" s="118"/>
      <c r="G13" s="118"/>
      <c r="H13" s="118"/>
      <c r="I13" s="118">
        <v>55.116870000000006</v>
      </c>
      <c r="J13" s="118">
        <v>55.116870000000006</v>
      </c>
      <c r="K13" s="118">
        <v>0</v>
      </c>
      <c r="L13" s="118">
        <v>0</v>
      </c>
      <c r="M13" s="118"/>
      <c r="N13" s="118"/>
      <c r="O13" s="118"/>
      <c r="P13" s="118"/>
      <c r="Q13" s="118"/>
    </row>
    <row r="14" spans="1:21" ht="15.75" thickBot="1" x14ac:dyDescent="0.3">
      <c r="A14" s="88" t="s">
        <v>132</v>
      </c>
      <c r="B14" s="89" t="s">
        <v>133</v>
      </c>
      <c r="C14" s="118">
        <v>6848641.8441700004</v>
      </c>
      <c r="D14" s="118">
        <v>6065817.4683299996</v>
      </c>
      <c r="E14" s="118">
        <v>782824.37583999999</v>
      </c>
      <c r="F14" s="118">
        <v>135474.69549000001</v>
      </c>
      <c r="G14" s="118"/>
      <c r="H14" s="118"/>
      <c r="I14" s="118">
        <v>31029.546549999999</v>
      </c>
      <c r="J14" s="118">
        <v>11022.143890000001</v>
      </c>
      <c r="K14" s="118">
        <v>20007.40266</v>
      </c>
      <c r="L14" s="118">
        <v>11777.46291</v>
      </c>
      <c r="M14" s="118"/>
      <c r="N14" s="118"/>
      <c r="O14" s="118"/>
      <c r="P14" s="118">
        <v>12007084.538820002</v>
      </c>
      <c r="Q14" s="118">
        <v>104304.54139</v>
      </c>
      <c r="S14" s="125"/>
    </row>
    <row r="15" spans="1:21" ht="15.75" thickBot="1" x14ac:dyDescent="0.3">
      <c r="A15" s="88" t="s">
        <v>134</v>
      </c>
      <c r="B15" s="99" t="s">
        <v>135</v>
      </c>
      <c r="C15" s="118">
        <v>6148177.7157699997</v>
      </c>
      <c r="D15" s="118">
        <v>5590550.7921599997</v>
      </c>
      <c r="E15" s="118">
        <v>557626.92361000006</v>
      </c>
      <c r="F15" s="118">
        <v>135474.69549000001</v>
      </c>
      <c r="G15" s="118"/>
      <c r="H15" s="118"/>
      <c r="I15" s="118">
        <v>23770.702530000002</v>
      </c>
      <c r="J15" s="118">
        <v>10330.11541</v>
      </c>
      <c r="K15" s="118">
        <v>13440.587119999998</v>
      </c>
      <c r="L15" s="118">
        <v>11777.46291</v>
      </c>
      <c r="M15" s="118"/>
      <c r="N15" s="118"/>
      <c r="O15" s="118"/>
      <c r="P15" s="163">
        <v>10783774.91016</v>
      </c>
      <c r="Q15" s="163">
        <v>104304.54139</v>
      </c>
      <c r="S15" s="126"/>
    </row>
    <row r="16" spans="1:21" ht="15.75" thickBot="1" x14ac:dyDescent="0.3">
      <c r="A16" s="88" t="s">
        <v>136</v>
      </c>
      <c r="B16" s="89" t="s">
        <v>137</v>
      </c>
      <c r="C16" s="118">
        <v>28608450.32192</v>
      </c>
      <c r="D16" s="118">
        <v>26879264.45967</v>
      </c>
      <c r="E16" s="118">
        <v>1729185.86225</v>
      </c>
      <c r="F16" s="118">
        <v>392819.28222000005</v>
      </c>
      <c r="G16" s="118"/>
      <c r="H16" s="118"/>
      <c r="I16" s="118">
        <v>19979.6675</v>
      </c>
      <c r="J16" s="118">
        <v>7598.5472199999995</v>
      </c>
      <c r="K16" s="118">
        <v>12381.120279999999</v>
      </c>
      <c r="L16" s="118">
        <v>33973.68707</v>
      </c>
      <c r="M16" s="118"/>
      <c r="N16" s="118"/>
      <c r="O16" s="118"/>
      <c r="P16" s="163">
        <v>55958983.221040003</v>
      </c>
      <c r="Q16" s="163">
        <v>611562.42223999999</v>
      </c>
    </row>
    <row r="17" spans="1:17" ht="15.75" thickBot="1" x14ac:dyDescent="0.3">
      <c r="A17" s="91" t="s">
        <v>138</v>
      </c>
      <c r="B17" s="92" t="s">
        <v>139</v>
      </c>
      <c r="C17" s="86">
        <f>+SUM(C18:C22)</f>
        <v>531390.12</v>
      </c>
      <c r="D17" s="86">
        <f>+SUM(D18:D22)</f>
        <v>531390.12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19"/>
      <c r="P17" s="119"/>
      <c r="Q17" s="119"/>
    </row>
    <row r="18" spans="1:17" ht="15.75" thickBot="1" x14ac:dyDescent="0.3">
      <c r="A18" s="88" t="s">
        <v>140</v>
      </c>
      <c r="B18" s="89" t="s">
        <v>125</v>
      </c>
      <c r="C18" s="8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19"/>
      <c r="P18" s="119"/>
      <c r="Q18" s="119"/>
    </row>
    <row r="19" spans="1:17" ht="15.75" thickBot="1" x14ac:dyDescent="0.3">
      <c r="A19" s="88" t="s">
        <v>141</v>
      </c>
      <c r="B19" s="89" t="s">
        <v>127</v>
      </c>
      <c r="C19" s="86">
        <v>103959.6</v>
      </c>
      <c r="D19" s="86">
        <v>103959.6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19"/>
      <c r="P19" s="119"/>
      <c r="Q19" s="119"/>
    </row>
    <row r="20" spans="1:17" ht="15.75" thickBot="1" x14ac:dyDescent="0.3">
      <c r="A20" s="88" t="s">
        <v>142</v>
      </c>
      <c r="B20" s="89" t="s">
        <v>129</v>
      </c>
      <c r="C20" s="86">
        <v>427430.52</v>
      </c>
      <c r="D20" s="86">
        <v>427430.52</v>
      </c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19"/>
      <c r="P20" s="119"/>
      <c r="Q20" s="119"/>
    </row>
    <row r="21" spans="1:17" ht="15.75" thickBot="1" x14ac:dyDescent="0.3">
      <c r="A21" s="88" t="s">
        <v>143</v>
      </c>
      <c r="B21" s="89" t="s">
        <v>131</v>
      </c>
      <c r="C21" s="8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19"/>
      <c r="P21" s="119"/>
      <c r="Q21" s="119"/>
    </row>
    <row r="22" spans="1:17" ht="15.75" thickBot="1" x14ac:dyDescent="0.3">
      <c r="A22" s="88" t="s">
        <v>144</v>
      </c>
      <c r="B22" s="89" t="s">
        <v>133</v>
      </c>
      <c r="C22" s="8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19"/>
      <c r="P22" s="119"/>
      <c r="Q22" s="119"/>
    </row>
    <row r="23" spans="1:17" ht="21.75" thickBot="1" x14ac:dyDescent="0.3">
      <c r="A23" s="91" t="s">
        <v>145</v>
      </c>
      <c r="B23" s="83" t="s">
        <v>146</v>
      </c>
      <c r="C23" s="86">
        <f>+SUM(C24:C29)</f>
        <v>3313166.8243200006</v>
      </c>
      <c r="D23" s="86">
        <f t="shared" ref="D23:F23" si="7">+SUM(D24:D29)</f>
        <v>3099374.9418100002</v>
      </c>
      <c r="E23" s="86">
        <f t="shared" si="7"/>
        <v>213791.88251</v>
      </c>
      <c r="F23" s="86">
        <f t="shared" si="7"/>
        <v>8351</v>
      </c>
      <c r="G23" s="120"/>
      <c r="H23" s="120"/>
      <c r="I23" s="86">
        <f t="shared" ref="I23" si="8">+SUM(I24:I29)</f>
        <v>6318.0505699999994</v>
      </c>
      <c r="J23" s="86">
        <f t="shared" ref="J23" si="9">+SUM(J24:J29)</f>
        <v>2762.1876100000004</v>
      </c>
      <c r="K23" s="86">
        <f t="shared" ref="K23" si="10">+SUM(K24:K29)</f>
        <v>3260.8629599999995</v>
      </c>
      <c r="L23" s="86">
        <f t="shared" ref="L23" si="11">+SUM(L24:L29)</f>
        <v>3309.78377</v>
      </c>
      <c r="M23" s="120"/>
      <c r="N23" s="120"/>
      <c r="O23" s="122"/>
      <c r="P23" s="86"/>
      <c r="Q23" s="121"/>
    </row>
    <row r="24" spans="1:17" ht="15.75" thickBot="1" x14ac:dyDescent="0.3">
      <c r="A24" s="88" t="s">
        <v>147</v>
      </c>
      <c r="B24" s="89" t="s">
        <v>125</v>
      </c>
      <c r="C24" s="86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2"/>
      <c r="P24" s="121"/>
      <c r="Q24" s="121"/>
    </row>
    <row r="25" spans="1:17" ht="15.75" thickBot="1" x14ac:dyDescent="0.3">
      <c r="A25" s="88" t="s">
        <v>148</v>
      </c>
      <c r="B25" s="89" t="s">
        <v>127</v>
      </c>
      <c r="C25" s="8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2"/>
      <c r="P25" s="121"/>
      <c r="Q25" s="121"/>
    </row>
    <row r="26" spans="1:17" ht="15.75" thickBot="1" x14ac:dyDescent="0.3">
      <c r="A26" s="88" t="s">
        <v>149</v>
      </c>
      <c r="B26" s="89" t="s">
        <v>129</v>
      </c>
      <c r="C26" s="8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2"/>
      <c r="P26" s="121"/>
      <c r="Q26" s="121"/>
    </row>
    <row r="27" spans="1:17" ht="15.75" thickBot="1" x14ac:dyDescent="0.3">
      <c r="A27" s="88" t="s">
        <v>150</v>
      </c>
      <c r="B27" s="89" t="s">
        <v>131</v>
      </c>
      <c r="C27" s="86">
        <v>460.18865</v>
      </c>
      <c r="D27" s="86">
        <v>460.18865</v>
      </c>
      <c r="E27" s="120"/>
      <c r="F27" s="120"/>
      <c r="G27" s="120"/>
      <c r="H27" s="120"/>
      <c r="I27" s="120">
        <v>295</v>
      </c>
      <c r="J27" s="120"/>
      <c r="K27" s="120"/>
      <c r="L27" s="120"/>
      <c r="M27" s="120"/>
      <c r="N27" s="120"/>
      <c r="O27" s="122"/>
      <c r="P27" s="119"/>
      <c r="Q27" s="119"/>
    </row>
    <row r="28" spans="1:17" ht="15.75" thickBot="1" x14ac:dyDescent="0.3">
      <c r="A28" s="88" t="s">
        <v>151</v>
      </c>
      <c r="B28" s="89" t="s">
        <v>133</v>
      </c>
      <c r="C28" s="86">
        <v>1057882.2318200001</v>
      </c>
      <c r="D28" s="120">
        <v>869915.25907000003</v>
      </c>
      <c r="E28" s="120">
        <v>187966.97274999999</v>
      </c>
      <c r="F28" s="120">
        <v>8294</v>
      </c>
      <c r="G28" s="120"/>
      <c r="H28" s="120"/>
      <c r="I28" s="120">
        <v>5022.88645</v>
      </c>
      <c r="J28" s="120">
        <v>2394.1886600000003</v>
      </c>
      <c r="K28" s="120">
        <v>2628.6977899999997</v>
      </c>
      <c r="L28" s="120">
        <v>3309.78377</v>
      </c>
      <c r="M28" s="120"/>
      <c r="N28" s="120"/>
      <c r="O28" s="122"/>
      <c r="P28" s="119"/>
      <c r="Q28" s="119"/>
    </row>
    <row r="29" spans="1:17" ht="15.75" thickBot="1" x14ac:dyDescent="0.3">
      <c r="A29" s="88" t="s">
        <v>152</v>
      </c>
      <c r="B29" s="89" t="s">
        <v>137</v>
      </c>
      <c r="C29" s="86">
        <v>2254824.4038500004</v>
      </c>
      <c r="D29" s="120">
        <v>2228999.4940900002</v>
      </c>
      <c r="E29" s="120">
        <v>25824.909760000002</v>
      </c>
      <c r="F29" s="120">
        <v>57</v>
      </c>
      <c r="G29" s="120"/>
      <c r="H29" s="120"/>
      <c r="I29" s="120">
        <v>1000.1641199999999</v>
      </c>
      <c r="J29" s="120">
        <v>367.99895000000004</v>
      </c>
      <c r="K29" s="120">
        <v>632.16516999999988</v>
      </c>
      <c r="L29" s="120"/>
      <c r="M29" s="120"/>
      <c r="N29" s="120"/>
      <c r="O29" s="122"/>
      <c r="P29" s="119"/>
      <c r="Q29" s="119"/>
    </row>
    <row r="30" spans="1:17" ht="15.75" thickBot="1" x14ac:dyDescent="0.3">
      <c r="A30" s="94" t="s">
        <v>153</v>
      </c>
      <c r="B30" s="95" t="s">
        <v>3</v>
      </c>
      <c r="C30" s="161">
        <f>+C8+C9+C17+C23</f>
        <v>39662498.772179998</v>
      </c>
      <c r="D30" s="161">
        <f t="shared" ref="D30:F30" si="12">+D8+D9+D17+D23</f>
        <v>36936696.651579991</v>
      </c>
      <c r="E30" s="161">
        <f t="shared" si="12"/>
        <v>2725802.1206</v>
      </c>
      <c r="F30" s="161">
        <f t="shared" si="12"/>
        <v>536644.97771000001</v>
      </c>
      <c r="G30" s="121"/>
      <c r="H30" s="121"/>
      <c r="I30" s="161">
        <f t="shared" ref="I30:L30" si="13">+I8+I9+I17+I23</f>
        <v>57382.38149</v>
      </c>
      <c r="J30" s="161">
        <f t="shared" si="13"/>
        <v>21437.995590000006</v>
      </c>
      <c r="K30" s="161">
        <f t="shared" si="13"/>
        <v>35649.385899999994</v>
      </c>
      <c r="L30" s="161">
        <f t="shared" si="13"/>
        <v>49060.933750000004</v>
      </c>
      <c r="M30" s="121"/>
      <c r="N30" s="121"/>
      <c r="O30" s="121"/>
      <c r="P30" s="161">
        <f t="shared" ref="P30" si="14">+P8+P9+P17+P23</f>
        <v>67966067.759860009</v>
      </c>
      <c r="Q30" s="121"/>
    </row>
    <row r="32" spans="1:17" x14ac:dyDescent="0.25">
      <c r="C32" s="127"/>
    </row>
    <row r="33" spans="9:12" x14ac:dyDescent="0.25">
      <c r="I33" s="162"/>
      <c r="J33" s="162"/>
      <c r="K33" s="162"/>
      <c r="L33" s="162"/>
    </row>
    <row r="34" spans="9:12" x14ac:dyDescent="0.25">
      <c r="I34" s="162"/>
      <c r="J34" s="162"/>
      <c r="K34" s="162"/>
      <c r="L34" s="162"/>
    </row>
    <row r="35" spans="9:12" x14ac:dyDescent="0.25">
      <c r="I35" s="162"/>
      <c r="J35" s="162"/>
      <c r="K35" s="162"/>
      <c r="L35" s="162"/>
    </row>
    <row r="36" spans="9:12" x14ac:dyDescent="0.25">
      <c r="I36" s="162"/>
      <c r="J36" s="162"/>
      <c r="K36" s="162"/>
      <c r="L36" s="162"/>
    </row>
  </sheetData>
  <mergeCells count="10">
    <mergeCell ref="C5:H5"/>
    <mergeCell ref="I5:N5"/>
    <mergeCell ref="O5:O6"/>
    <mergeCell ref="P5:Q5"/>
    <mergeCell ref="C6:E6"/>
    <mergeCell ref="F6:H6"/>
    <mergeCell ref="I6:K6"/>
    <mergeCell ref="L6:N6"/>
    <mergeCell ref="P6:P7"/>
    <mergeCell ref="Q6:Q7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Header>&amp;CEN
Annex XV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8496-8113-40BC-A0C0-1744A3E1EB09}">
  <sheetPr>
    <pageSetUpPr fitToPage="1"/>
  </sheetPr>
  <dimension ref="A1:J17"/>
  <sheetViews>
    <sheetView workbookViewId="0">
      <selection activeCell="H14" sqref="H14"/>
    </sheetView>
  </sheetViews>
  <sheetFormatPr baseColWidth="10" defaultColWidth="11.25" defaultRowHeight="15" x14ac:dyDescent="0.25"/>
  <cols>
    <col min="1" max="1" width="11.25" style="1"/>
    <col min="2" max="2" width="22.75" style="1" customWidth="1"/>
    <col min="3" max="3" width="15.125" style="1" customWidth="1"/>
    <col min="4" max="4" width="8" style="1" bestFit="1" customWidth="1"/>
    <col min="5" max="5" width="10" style="1" customWidth="1"/>
    <col min="6" max="6" width="9.375" style="1" customWidth="1"/>
    <col min="7" max="7" width="12.625" style="1" customWidth="1"/>
    <col min="8" max="8" width="14.875" style="1" customWidth="1"/>
    <col min="9" max="9" width="15.625" style="1" customWidth="1"/>
    <col min="10" max="10" width="16.25" style="1" customWidth="1"/>
    <col min="11" max="16384" width="11.25" style="1"/>
  </cols>
  <sheetData>
    <row r="1" spans="1:10" x14ac:dyDescent="0.25">
      <c r="A1" s="73" t="s">
        <v>165</v>
      </c>
    </row>
    <row r="2" spans="1:10" ht="16.5" thickBot="1" x14ac:dyDescent="0.3">
      <c r="A2" s="74"/>
      <c r="B2" s="75"/>
      <c r="C2" s="75"/>
      <c r="D2" s="75"/>
      <c r="E2" s="75"/>
      <c r="F2" s="75"/>
      <c r="G2" s="75"/>
      <c r="H2" s="75"/>
      <c r="I2" s="75"/>
      <c r="J2" s="75"/>
    </row>
    <row r="3" spans="1:10" ht="16.5" thickBot="1" x14ac:dyDescent="0.3">
      <c r="A3" s="76"/>
      <c r="B3" s="76"/>
      <c r="C3" s="77" t="s">
        <v>4</v>
      </c>
      <c r="D3" s="78" t="s">
        <v>5</v>
      </c>
      <c r="E3" s="78" t="s">
        <v>6</v>
      </c>
      <c r="F3" s="78" t="s">
        <v>7</v>
      </c>
      <c r="G3" s="78" t="s">
        <v>11</v>
      </c>
      <c r="H3" s="78" t="s">
        <v>102</v>
      </c>
      <c r="I3" s="78" t="s">
        <v>95</v>
      </c>
      <c r="J3" s="78" t="s">
        <v>103</v>
      </c>
    </row>
    <row r="4" spans="1:10" ht="16.5" thickBot="1" x14ac:dyDescent="0.3">
      <c r="A4" s="76"/>
      <c r="B4" s="76"/>
      <c r="C4" s="188" t="s">
        <v>166</v>
      </c>
      <c r="D4" s="189"/>
      <c r="E4" s="189"/>
      <c r="F4" s="194"/>
      <c r="G4" s="175" t="s">
        <v>167</v>
      </c>
      <c r="H4" s="195"/>
      <c r="I4" s="181" t="s">
        <v>168</v>
      </c>
      <c r="J4" s="180"/>
    </row>
    <row r="5" spans="1:10" ht="16.5" thickBot="1" x14ac:dyDescent="0.3">
      <c r="A5" s="76"/>
      <c r="B5" s="76"/>
      <c r="C5" s="196" t="s">
        <v>169</v>
      </c>
      <c r="D5" s="178" t="s">
        <v>170</v>
      </c>
      <c r="E5" s="179"/>
      <c r="F5" s="182"/>
      <c r="G5" s="172" t="s">
        <v>171</v>
      </c>
      <c r="H5" s="172" t="s">
        <v>170</v>
      </c>
      <c r="I5" s="80"/>
      <c r="J5" s="172" t="s">
        <v>172</v>
      </c>
    </row>
    <row r="6" spans="1:10" ht="21.75" thickBot="1" x14ac:dyDescent="0.3">
      <c r="A6" s="76"/>
      <c r="B6" s="76"/>
      <c r="C6" s="197"/>
      <c r="D6" s="98"/>
      <c r="E6" s="100" t="s">
        <v>119</v>
      </c>
      <c r="F6" s="79" t="s">
        <v>173</v>
      </c>
      <c r="G6" s="174"/>
      <c r="H6" s="174"/>
      <c r="I6" s="101"/>
      <c r="J6" s="185"/>
    </row>
    <row r="7" spans="1:10" ht="32.25" thickBot="1" x14ac:dyDescent="0.3">
      <c r="A7" s="82" t="s">
        <v>120</v>
      </c>
      <c r="B7" s="83" t="s">
        <v>121</v>
      </c>
      <c r="C7" s="123"/>
      <c r="D7" s="123"/>
      <c r="E7" s="123"/>
      <c r="F7" s="124"/>
      <c r="G7" s="124"/>
      <c r="H7" s="124"/>
      <c r="I7" s="124"/>
      <c r="J7" s="124"/>
    </row>
    <row r="8" spans="1:10" ht="15.75" thickBot="1" x14ac:dyDescent="0.3">
      <c r="A8" s="82" t="s">
        <v>122</v>
      </c>
      <c r="B8" s="83" t="s">
        <v>174</v>
      </c>
      <c r="C8" s="123">
        <v>543249</v>
      </c>
      <c r="D8" s="123">
        <f t="shared" ref="D8:J8" si="0">D13+D14</f>
        <v>216670</v>
      </c>
      <c r="E8" s="123">
        <f t="shared" si="0"/>
        <v>216669</v>
      </c>
      <c r="F8" s="123">
        <f t="shared" si="0"/>
        <v>168210</v>
      </c>
      <c r="G8" s="123">
        <f t="shared" si="0"/>
        <v>6619</v>
      </c>
      <c r="H8" s="123">
        <f t="shared" si="0"/>
        <v>16167</v>
      </c>
      <c r="I8" s="123">
        <f t="shared" si="0"/>
        <v>458224</v>
      </c>
      <c r="J8" s="123">
        <f t="shared" si="0"/>
        <v>130339</v>
      </c>
    </row>
    <row r="9" spans="1:10" ht="15.75" thickBot="1" x14ac:dyDescent="0.3">
      <c r="A9" s="88" t="s">
        <v>124</v>
      </c>
      <c r="B9" s="89" t="s">
        <v>125</v>
      </c>
      <c r="C9" s="123"/>
      <c r="D9" s="123"/>
      <c r="E9" s="123"/>
      <c r="F9" s="123"/>
      <c r="G9" s="123"/>
      <c r="H9" s="123"/>
      <c r="I9" s="124"/>
      <c r="J9" s="124"/>
    </row>
    <row r="10" spans="1:10" ht="15.75" thickBot="1" x14ac:dyDescent="0.3">
      <c r="A10" s="88" t="s">
        <v>126</v>
      </c>
      <c r="B10" s="89" t="s">
        <v>127</v>
      </c>
      <c r="C10" s="123"/>
      <c r="D10" s="123"/>
      <c r="E10" s="123"/>
      <c r="F10" s="123"/>
      <c r="G10" s="123"/>
      <c r="H10" s="123"/>
      <c r="I10" s="124"/>
      <c r="J10" s="124"/>
    </row>
    <row r="11" spans="1:10" ht="15.75" thickBot="1" x14ac:dyDescent="0.3">
      <c r="A11" s="88" t="s">
        <v>128</v>
      </c>
      <c r="B11" s="89" t="s">
        <v>129</v>
      </c>
      <c r="C11" s="123"/>
      <c r="D11" s="123"/>
      <c r="E11" s="123"/>
      <c r="F11" s="123"/>
      <c r="G11" s="123"/>
      <c r="H11" s="123"/>
      <c r="I11" s="124"/>
      <c r="J11" s="124"/>
    </row>
    <row r="12" spans="1:10" ht="15.75" thickBot="1" x14ac:dyDescent="0.3">
      <c r="A12" s="88" t="s">
        <v>130</v>
      </c>
      <c r="B12" s="89" t="s">
        <v>131</v>
      </c>
      <c r="C12" s="123"/>
      <c r="D12" s="123"/>
      <c r="E12" s="123"/>
      <c r="F12" s="123"/>
      <c r="G12" s="123"/>
      <c r="H12" s="123"/>
      <c r="I12" s="124"/>
      <c r="J12" s="124"/>
    </row>
    <row r="13" spans="1:10" ht="15.75" thickBot="1" x14ac:dyDescent="0.3">
      <c r="A13" s="88" t="s">
        <v>132</v>
      </c>
      <c r="B13" s="89" t="s">
        <v>133</v>
      </c>
      <c r="C13" s="123">
        <v>207428</v>
      </c>
      <c r="D13" s="123">
        <v>80055</v>
      </c>
      <c r="E13" s="123">
        <v>80055</v>
      </c>
      <c r="F13" s="123">
        <v>73590</v>
      </c>
      <c r="G13" s="123">
        <v>5400</v>
      </c>
      <c r="H13" s="123">
        <v>5748</v>
      </c>
      <c r="I13" s="124">
        <v>143493</v>
      </c>
      <c r="J13" s="124">
        <v>37718</v>
      </c>
    </row>
    <row r="14" spans="1:10" ht="15.75" thickBot="1" x14ac:dyDescent="0.3">
      <c r="A14" s="88" t="s">
        <v>134</v>
      </c>
      <c r="B14" s="89" t="s">
        <v>137</v>
      </c>
      <c r="C14" s="123">
        <v>335820</v>
      </c>
      <c r="D14" s="123">
        <v>136615</v>
      </c>
      <c r="E14" s="123">
        <v>136614</v>
      </c>
      <c r="F14" s="123">
        <v>94620</v>
      </c>
      <c r="G14" s="123">
        <v>1219</v>
      </c>
      <c r="H14" s="123">
        <v>10419</v>
      </c>
      <c r="I14" s="124">
        <v>314731</v>
      </c>
      <c r="J14" s="124">
        <v>92621</v>
      </c>
    </row>
    <row r="15" spans="1:10" ht="15.75" thickBot="1" x14ac:dyDescent="0.3">
      <c r="A15" s="91" t="s">
        <v>136</v>
      </c>
      <c r="B15" s="92" t="s">
        <v>139</v>
      </c>
      <c r="C15" s="123"/>
      <c r="D15" s="123"/>
      <c r="E15" s="123"/>
      <c r="F15" s="123"/>
      <c r="G15" s="123"/>
      <c r="H15" s="123"/>
      <c r="I15" s="124"/>
      <c r="J15" s="124"/>
    </row>
    <row r="16" spans="1:10" ht="15.75" thickBot="1" x14ac:dyDescent="0.3">
      <c r="A16" s="91" t="s">
        <v>138</v>
      </c>
      <c r="B16" s="92" t="s">
        <v>175</v>
      </c>
      <c r="C16" s="123"/>
      <c r="D16" s="123"/>
      <c r="E16" s="123"/>
      <c r="F16" s="124"/>
      <c r="G16" s="124"/>
      <c r="H16" s="124"/>
      <c r="I16" s="124"/>
      <c r="J16" s="124"/>
    </row>
    <row r="17" spans="1:10" ht="15.75" thickBot="1" x14ac:dyDescent="0.3">
      <c r="A17" s="94">
        <v>100</v>
      </c>
      <c r="B17" s="95" t="s">
        <v>3</v>
      </c>
      <c r="C17" s="123">
        <f t="shared" ref="C17:J17" si="1">C8</f>
        <v>543249</v>
      </c>
      <c r="D17" s="123">
        <f t="shared" si="1"/>
        <v>216670</v>
      </c>
      <c r="E17" s="123">
        <f t="shared" si="1"/>
        <v>216669</v>
      </c>
      <c r="F17" s="123">
        <f t="shared" si="1"/>
        <v>168210</v>
      </c>
      <c r="G17" s="123">
        <f t="shared" si="1"/>
        <v>6619</v>
      </c>
      <c r="H17" s="123">
        <f t="shared" si="1"/>
        <v>16167</v>
      </c>
      <c r="I17" s="123">
        <f t="shared" si="1"/>
        <v>458224</v>
      </c>
      <c r="J17" s="123">
        <f t="shared" si="1"/>
        <v>130339</v>
      </c>
    </row>
  </sheetData>
  <mergeCells count="8">
    <mergeCell ref="C4:F4"/>
    <mergeCell ref="G4:H4"/>
    <mergeCell ref="I4:J4"/>
    <mergeCell ref="C5:C6"/>
    <mergeCell ref="D5:F5"/>
    <mergeCell ref="G5:G6"/>
    <mergeCell ref="H5:H6"/>
    <mergeCell ref="J5:J6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&amp;CEN
Annex XV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63158-7EB4-4E4E-B53D-45EF08153ED8}">
  <dimension ref="A1:T13"/>
  <sheetViews>
    <sheetView workbookViewId="0">
      <selection activeCell="C6" sqref="C6"/>
    </sheetView>
  </sheetViews>
  <sheetFormatPr baseColWidth="10" defaultColWidth="11.25" defaultRowHeight="15" x14ac:dyDescent="0.25"/>
  <cols>
    <col min="1" max="1" width="7.5" style="1" customWidth="1"/>
    <col min="2" max="2" width="65" style="1" customWidth="1"/>
    <col min="3" max="3" width="25.625" style="1" customWidth="1"/>
    <col min="4" max="10" width="9.375" style="1" customWidth="1"/>
    <col min="11" max="16384" width="11.25" style="1"/>
  </cols>
  <sheetData>
    <row r="1" spans="1:20" ht="20.25" x14ac:dyDescent="0.25">
      <c r="A1" s="198" t="s">
        <v>176</v>
      </c>
      <c r="B1" s="199"/>
      <c r="C1" s="199"/>
    </row>
    <row r="2" spans="1:20" x14ac:dyDescent="0.25">
      <c r="A2" s="102" t="s">
        <v>177</v>
      </c>
      <c r="B2" s="103"/>
      <c r="C2" s="103"/>
      <c r="E2" s="104"/>
    </row>
    <row r="3" spans="1:20" x14ac:dyDescent="0.25">
      <c r="A3" s="103"/>
      <c r="B3" s="105"/>
      <c r="C3" s="106"/>
      <c r="D3" s="107"/>
      <c r="E3" s="108"/>
      <c r="F3" s="108"/>
      <c r="G3" s="108"/>
      <c r="H3" s="108"/>
      <c r="I3" s="108"/>
      <c r="J3" s="108"/>
      <c r="M3" s="109"/>
    </row>
    <row r="4" spans="1:20" x14ac:dyDescent="0.25">
      <c r="A4" s="110"/>
      <c r="B4" s="110" t="s">
        <v>178</v>
      </c>
      <c r="C4" s="111" t="s">
        <v>4</v>
      </c>
    </row>
    <row r="5" spans="1:20" ht="30" x14ac:dyDescent="0.25">
      <c r="A5" s="110" t="s">
        <v>178</v>
      </c>
      <c r="B5" s="110" t="s">
        <v>178</v>
      </c>
      <c r="C5" s="112" t="s">
        <v>179</v>
      </c>
    </row>
    <row r="6" spans="1:20" x14ac:dyDescent="0.25">
      <c r="A6" s="113">
        <v>1</v>
      </c>
      <c r="B6" s="114" t="s">
        <v>180</v>
      </c>
      <c r="C6" s="115">
        <v>19410</v>
      </c>
    </row>
    <row r="7" spans="1:20" ht="30" x14ac:dyDescent="0.25">
      <c r="A7" s="113">
        <v>2</v>
      </c>
      <c r="B7" s="114" t="s">
        <v>181</v>
      </c>
      <c r="C7" s="115">
        <v>21762</v>
      </c>
    </row>
    <row r="12" spans="1:20" ht="23.25" x14ac:dyDescent="0.35">
      <c r="O12" s="116"/>
      <c r="P12" s="117"/>
      <c r="Q12" s="117"/>
      <c r="R12" s="117"/>
      <c r="S12" s="117"/>
      <c r="T12" s="117"/>
    </row>
    <row r="13" spans="1:20" x14ac:dyDescent="0.25">
      <c r="O13" s="109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>
    <oddHeader>&amp;L&amp;"Calibri,Regular"&amp;12&amp;K000000 EBA Regular Use&amp;1#
&amp;CEN - Annex XI (Annex XLI)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7696-938F-42BA-B80A-B69BB994378E}">
  <sheetPr>
    <pageSetUpPr fitToPage="1"/>
  </sheetPr>
  <dimension ref="A1:I27"/>
  <sheetViews>
    <sheetView showGridLines="0" zoomScaleNormal="100" workbookViewId="0">
      <selection activeCell="D45" sqref="D45"/>
    </sheetView>
  </sheetViews>
  <sheetFormatPr baseColWidth="10" defaultColWidth="8.125" defaultRowHeight="15" x14ac:dyDescent="0.25"/>
  <cols>
    <col min="1" max="1" width="8.125" style="128"/>
    <col min="2" max="2" width="8.375" style="128" customWidth="1"/>
    <col min="3" max="3" width="7.25" style="128" customWidth="1"/>
    <col min="4" max="4" width="8.125" style="128"/>
    <col min="5" max="5" width="65.125" style="128" customWidth="1"/>
    <col min="6" max="6" width="17.75" style="128" customWidth="1"/>
    <col min="7" max="8" width="19.25" style="128" customWidth="1"/>
    <col min="9" max="9" width="38.875" style="128" customWidth="1"/>
    <col min="10" max="16384" width="8.125" style="128"/>
  </cols>
  <sheetData>
    <row r="1" spans="1:9" x14ac:dyDescent="0.25">
      <c r="C1" s="129" t="s">
        <v>182</v>
      </c>
    </row>
    <row r="3" spans="1:9" x14ac:dyDescent="0.25">
      <c r="F3" s="130" t="s">
        <v>4</v>
      </c>
      <c r="G3" s="130" t="s">
        <v>5</v>
      </c>
      <c r="H3" s="130" t="s">
        <v>6</v>
      </c>
      <c r="I3" s="130" t="s">
        <v>7</v>
      </c>
    </row>
    <row r="4" spans="1:9" ht="75" x14ac:dyDescent="0.25">
      <c r="C4" s="200"/>
      <c r="D4" s="200"/>
      <c r="E4" s="200"/>
      <c r="F4" s="131" t="s">
        <v>183</v>
      </c>
      <c r="G4" s="131" t="s">
        <v>184</v>
      </c>
      <c r="H4" s="131" t="s">
        <v>185</v>
      </c>
      <c r="I4" s="132" t="s">
        <v>186</v>
      </c>
    </row>
    <row r="5" spans="1:9" ht="15" customHeight="1" x14ac:dyDescent="0.25">
      <c r="A5" s="133"/>
      <c r="B5" s="130">
        <v>1</v>
      </c>
      <c r="C5" s="201" t="s">
        <v>187</v>
      </c>
      <c r="D5" s="202"/>
      <c r="E5" s="134" t="s">
        <v>188</v>
      </c>
      <c r="F5" s="134"/>
      <c r="G5" s="134">
        <v>8</v>
      </c>
      <c r="H5" s="134"/>
      <c r="I5" s="134">
        <v>4</v>
      </c>
    </row>
    <row r="6" spans="1:9" x14ac:dyDescent="0.25">
      <c r="B6" s="130">
        <v>2</v>
      </c>
      <c r="C6" s="203"/>
      <c r="D6" s="204"/>
      <c r="E6" s="134" t="s">
        <v>189</v>
      </c>
      <c r="F6" s="134"/>
      <c r="G6" s="134">
        <v>16375</v>
      </c>
      <c r="H6" s="134"/>
      <c r="I6" s="134">
        <v>5368</v>
      </c>
    </row>
    <row r="7" spans="1:9" x14ac:dyDescent="0.25">
      <c r="B7" s="130">
        <v>3</v>
      </c>
      <c r="C7" s="203"/>
      <c r="D7" s="204"/>
      <c r="E7" s="135" t="s">
        <v>190</v>
      </c>
      <c r="F7" s="134"/>
      <c r="G7" s="134">
        <v>15512</v>
      </c>
      <c r="H7" s="134"/>
      <c r="I7" s="134">
        <v>5045</v>
      </c>
    </row>
    <row r="8" spans="1:9" x14ac:dyDescent="0.25">
      <c r="B8" s="130">
        <v>4</v>
      </c>
      <c r="C8" s="203"/>
      <c r="D8" s="204"/>
      <c r="E8" s="136" t="s">
        <v>8</v>
      </c>
      <c r="F8" s="137"/>
      <c r="G8" s="137"/>
      <c r="H8" s="137"/>
      <c r="I8" s="137"/>
    </row>
    <row r="9" spans="1:9" x14ac:dyDescent="0.25">
      <c r="B9" s="130" t="s">
        <v>191</v>
      </c>
      <c r="C9" s="203"/>
      <c r="D9" s="204"/>
      <c r="E9" s="138" t="s">
        <v>192</v>
      </c>
      <c r="F9" s="134"/>
      <c r="G9" s="134">
        <v>348</v>
      </c>
      <c r="H9" s="134"/>
      <c r="I9" s="134">
        <v>198</v>
      </c>
    </row>
    <row r="10" spans="1:9" x14ac:dyDescent="0.25">
      <c r="B10" s="130">
        <v>5</v>
      </c>
      <c r="C10" s="203"/>
      <c r="D10" s="204"/>
      <c r="E10" s="138" t="s">
        <v>193</v>
      </c>
      <c r="F10" s="134"/>
      <c r="G10" s="134"/>
      <c r="H10" s="134"/>
      <c r="I10" s="134"/>
    </row>
    <row r="11" spans="1:9" x14ac:dyDescent="0.25">
      <c r="B11" s="130" t="s">
        <v>194</v>
      </c>
      <c r="C11" s="203"/>
      <c r="D11" s="204"/>
      <c r="E11" s="135" t="s">
        <v>195</v>
      </c>
      <c r="F11" s="134"/>
      <c r="G11" s="134"/>
      <c r="H11" s="134"/>
      <c r="I11" s="134"/>
    </row>
    <row r="12" spans="1:9" x14ac:dyDescent="0.25">
      <c r="B12" s="130">
        <v>6</v>
      </c>
      <c r="C12" s="203"/>
      <c r="D12" s="204"/>
      <c r="E12" s="136" t="s">
        <v>8</v>
      </c>
      <c r="F12" s="137"/>
      <c r="G12" s="137"/>
      <c r="H12" s="137"/>
      <c r="I12" s="137"/>
    </row>
    <row r="13" spans="1:9" x14ac:dyDescent="0.25">
      <c r="B13" s="130">
        <v>7</v>
      </c>
      <c r="C13" s="203"/>
      <c r="D13" s="204"/>
      <c r="E13" s="135" t="s">
        <v>196</v>
      </c>
      <c r="F13" s="134"/>
      <c r="G13" s="134">
        <v>1553</v>
      </c>
      <c r="H13" s="134"/>
      <c r="I13" s="134">
        <v>613</v>
      </c>
    </row>
    <row r="14" spans="1:9" x14ac:dyDescent="0.25">
      <c r="B14" s="130">
        <v>8</v>
      </c>
      <c r="C14" s="205"/>
      <c r="D14" s="206"/>
      <c r="E14" s="136" t="s">
        <v>8</v>
      </c>
      <c r="F14" s="137"/>
      <c r="G14" s="137"/>
      <c r="H14" s="137"/>
      <c r="I14" s="137"/>
    </row>
    <row r="15" spans="1:9" x14ac:dyDescent="0.25">
      <c r="B15" s="130">
        <v>9</v>
      </c>
      <c r="C15" s="207" t="s">
        <v>197</v>
      </c>
      <c r="D15" s="207"/>
      <c r="E15" s="134" t="s">
        <v>188</v>
      </c>
      <c r="F15" s="134"/>
      <c r="G15" s="134"/>
      <c r="H15" s="134"/>
      <c r="I15" s="134"/>
    </row>
    <row r="16" spans="1:9" x14ac:dyDescent="0.25">
      <c r="B16" s="130">
        <v>10</v>
      </c>
      <c r="C16" s="207"/>
      <c r="D16" s="207"/>
      <c r="E16" s="134" t="s">
        <v>198</v>
      </c>
      <c r="F16" s="134"/>
      <c r="G16" s="134">
        <v>871</v>
      </c>
      <c r="H16" s="134"/>
      <c r="I16" s="134">
        <v>335</v>
      </c>
    </row>
    <row r="17" spans="2:9" x14ac:dyDescent="0.25">
      <c r="B17" s="130">
        <v>11</v>
      </c>
      <c r="C17" s="207"/>
      <c r="D17" s="207"/>
      <c r="E17" s="135" t="s">
        <v>190</v>
      </c>
      <c r="F17" s="134"/>
      <c r="G17" s="134"/>
      <c r="H17" s="134"/>
      <c r="I17" s="134"/>
    </row>
    <row r="18" spans="2:9" x14ac:dyDescent="0.25">
      <c r="B18" s="130">
        <v>12</v>
      </c>
      <c r="C18" s="207"/>
      <c r="D18" s="207"/>
      <c r="E18" s="140" t="s">
        <v>199</v>
      </c>
      <c r="F18" s="134"/>
      <c r="G18" s="134"/>
      <c r="H18" s="134"/>
      <c r="I18" s="134"/>
    </row>
    <row r="19" spans="2:9" x14ac:dyDescent="0.25">
      <c r="B19" s="130" t="s">
        <v>200</v>
      </c>
      <c r="C19" s="207"/>
      <c r="D19" s="207"/>
      <c r="E19" s="138" t="s">
        <v>192</v>
      </c>
      <c r="F19" s="134"/>
      <c r="G19" s="134"/>
      <c r="H19" s="134"/>
      <c r="I19" s="134"/>
    </row>
    <row r="20" spans="2:9" x14ac:dyDescent="0.25">
      <c r="B20" s="130" t="s">
        <v>201</v>
      </c>
      <c r="C20" s="207"/>
      <c r="D20" s="207"/>
      <c r="E20" s="140" t="s">
        <v>199</v>
      </c>
      <c r="F20" s="134"/>
      <c r="G20" s="134"/>
      <c r="H20" s="134"/>
      <c r="I20" s="134"/>
    </row>
    <row r="21" spans="2:9" x14ac:dyDescent="0.25">
      <c r="B21" s="130" t="s">
        <v>202</v>
      </c>
      <c r="C21" s="207"/>
      <c r="D21" s="207"/>
      <c r="E21" s="138" t="s">
        <v>193</v>
      </c>
      <c r="F21" s="134"/>
      <c r="G21" s="134"/>
      <c r="H21" s="134"/>
      <c r="I21" s="134"/>
    </row>
    <row r="22" spans="2:9" x14ac:dyDescent="0.25">
      <c r="B22" s="130" t="s">
        <v>203</v>
      </c>
      <c r="C22" s="207"/>
      <c r="D22" s="207"/>
      <c r="E22" s="140" t="s">
        <v>199</v>
      </c>
      <c r="F22" s="134"/>
      <c r="G22" s="134"/>
      <c r="H22" s="134"/>
      <c r="I22" s="134"/>
    </row>
    <row r="23" spans="2:9" x14ac:dyDescent="0.25">
      <c r="B23" s="130" t="s">
        <v>204</v>
      </c>
      <c r="C23" s="207"/>
      <c r="D23" s="207"/>
      <c r="E23" s="135" t="s">
        <v>195</v>
      </c>
      <c r="F23" s="134"/>
      <c r="G23" s="134"/>
      <c r="H23" s="134"/>
      <c r="I23" s="134"/>
    </row>
    <row r="24" spans="2:9" x14ac:dyDescent="0.25">
      <c r="B24" s="130" t="s">
        <v>205</v>
      </c>
      <c r="C24" s="207"/>
      <c r="D24" s="207"/>
      <c r="E24" s="140" t="s">
        <v>199</v>
      </c>
      <c r="F24" s="134"/>
      <c r="G24" s="134"/>
      <c r="H24" s="134"/>
      <c r="I24" s="134"/>
    </row>
    <row r="25" spans="2:9" x14ac:dyDescent="0.25">
      <c r="B25" s="130">
        <v>15</v>
      </c>
      <c r="C25" s="207"/>
      <c r="D25" s="207"/>
      <c r="E25" s="135" t="s">
        <v>196</v>
      </c>
      <c r="F25" s="134"/>
      <c r="G25" s="134"/>
      <c r="H25" s="134"/>
      <c r="I25" s="134"/>
    </row>
    <row r="26" spans="2:9" x14ac:dyDescent="0.25">
      <c r="B26" s="130">
        <v>16</v>
      </c>
      <c r="C26" s="207"/>
      <c r="D26" s="207"/>
      <c r="E26" s="140" t="s">
        <v>199</v>
      </c>
      <c r="F26" s="134"/>
      <c r="G26" s="134"/>
      <c r="H26" s="134"/>
      <c r="I26" s="134"/>
    </row>
    <row r="27" spans="2:9" x14ac:dyDescent="0.25">
      <c r="B27" s="130">
        <v>17</v>
      </c>
      <c r="C27" s="200" t="s">
        <v>206</v>
      </c>
      <c r="D27" s="200"/>
      <c r="E27" s="200"/>
      <c r="F27" s="134"/>
      <c r="G27" s="134">
        <v>17246</v>
      </c>
      <c r="H27" s="134"/>
      <c r="I27" s="134">
        <v>5033</v>
      </c>
    </row>
  </sheetData>
  <mergeCells count="4">
    <mergeCell ref="C4:E4"/>
    <mergeCell ref="C5:D14"/>
    <mergeCell ref="C15:D26"/>
    <mergeCell ref="C27:E27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cellComments="asDisplayed" r:id="rId1"/>
  <headerFooter>
    <oddHeader>&amp;CEN
Annex XXXIII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0059-BCD1-4614-A909-24AE0E1E89DF}">
  <sheetPr>
    <pageSetUpPr fitToPage="1"/>
  </sheetPr>
  <dimension ref="A1:G29"/>
  <sheetViews>
    <sheetView showGridLines="0" zoomScaleNormal="100" zoomScalePageLayoutView="90" workbookViewId="0">
      <selection activeCell="D45" sqref="D45"/>
    </sheetView>
  </sheetViews>
  <sheetFormatPr baseColWidth="10" defaultColWidth="8.125" defaultRowHeight="15" x14ac:dyDescent="0.25"/>
  <cols>
    <col min="1" max="1" width="4.375" style="128" customWidth="1"/>
    <col min="2" max="2" width="37.625" style="128" customWidth="1"/>
    <col min="3" max="3" width="65.875" style="128" customWidth="1"/>
    <col min="4" max="4" width="21.375" style="128" customWidth="1"/>
    <col min="5" max="5" width="20.375" style="128" customWidth="1"/>
    <col min="6" max="6" width="18.375" style="128" customWidth="1"/>
    <col min="7" max="7" width="21.875" style="128" customWidth="1"/>
    <col min="8" max="8" width="22.125" style="128" customWidth="1"/>
    <col min="9" max="9" width="20.375" style="128" customWidth="1"/>
    <col min="10" max="10" width="26" style="128" customWidth="1"/>
    <col min="11" max="11" width="19.25" style="128" customWidth="1"/>
    <col min="12" max="12" width="14.375" style="128" customWidth="1"/>
    <col min="13" max="13" width="12.875" style="128" customWidth="1"/>
    <col min="14" max="14" width="12.75" style="128" customWidth="1"/>
    <col min="15" max="15" width="27.625" style="128" customWidth="1"/>
    <col min="16" max="16384" width="8.125" style="128"/>
  </cols>
  <sheetData>
    <row r="1" spans="1:7" x14ac:dyDescent="0.25">
      <c r="B1" s="129" t="s">
        <v>207</v>
      </c>
    </row>
    <row r="4" spans="1:7" x14ac:dyDescent="0.25">
      <c r="B4" s="129"/>
      <c r="D4" s="130" t="s">
        <v>4</v>
      </c>
      <c r="E4" s="130" t="s">
        <v>5</v>
      </c>
      <c r="F4" s="130" t="s">
        <v>6</v>
      </c>
      <c r="G4" s="130" t="s">
        <v>7</v>
      </c>
    </row>
    <row r="5" spans="1:7" ht="60" x14ac:dyDescent="0.25">
      <c r="B5" s="216"/>
      <c r="C5" s="217"/>
      <c r="D5" s="131" t="s">
        <v>183</v>
      </c>
      <c r="E5" s="131" t="s">
        <v>184</v>
      </c>
      <c r="F5" s="131" t="s">
        <v>185</v>
      </c>
      <c r="G5" s="131" t="s">
        <v>208</v>
      </c>
    </row>
    <row r="6" spans="1:7" x14ac:dyDescent="0.25">
      <c r="A6" s="130"/>
      <c r="B6" s="213" t="s">
        <v>209</v>
      </c>
      <c r="C6" s="214"/>
      <c r="D6" s="214"/>
      <c r="E6" s="214"/>
      <c r="F6" s="214"/>
      <c r="G6" s="215"/>
    </row>
    <row r="7" spans="1:7" x14ac:dyDescent="0.25">
      <c r="A7" s="130">
        <v>1</v>
      </c>
      <c r="B7" s="211" t="s">
        <v>210</v>
      </c>
      <c r="C7" s="212"/>
      <c r="D7" s="134"/>
      <c r="E7" s="134"/>
      <c r="F7" s="134"/>
      <c r="G7" s="134"/>
    </row>
    <row r="8" spans="1:7" ht="15" customHeight="1" x14ac:dyDescent="0.25">
      <c r="A8" s="130">
        <v>2</v>
      </c>
      <c r="B8" s="211" t="s">
        <v>211</v>
      </c>
      <c r="C8" s="212"/>
      <c r="D8" s="134"/>
      <c r="E8" s="134"/>
      <c r="F8" s="134"/>
      <c r="G8" s="134"/>
    </row>
    <row r="9" spans="1:7" x14ac:dyDescent="0.25">
      <c r="A9" s="130">
        <v>3</v>
      </c>
      <c r="B9" s="208" t="s">
        <v>212</v>
      </c>
      <c r="C9" s="209"/>
      <c r="D9" s="141"/>
      <c r="E9" s="141"/>
      <c r="F9" s="141"/>
      <c r="G9" s="142"/>
    </row>
    <row r="10" spans="1:7" x14ac:dyDescent="0.25">
      <c r="A10" s="130"/>
      <c r="B10" s="213" t="s">
        <v>213</v>
      </c>
      <c r="C10" s="214"/>
      <c r="D10" s="214"/>
      <c r="E10" s="214"/>
      <c r="F10" s="214"/>
      <c r="G10" s="215"/>
    </row>
    <row r="11" spans="1:7" x14ac:dyDescent="0.25">
      <c r="A11" s="130">
        <v>4</v>
      </c>
      <c r="B11" s="211" t="s">
        <v>214</v>
      </c>
      <c r="C11" s="212"/>
      <c r="D11" s="134"/>
      <c r="E11" s="134"/>
      <c r="F11" s="134"/>
      <c r="G11" s="134"/>
    </row>
    <row r="12" spans="1:7" ht="15" customHeight="1" x14ac:dyDescent="0.25">
      <c r="A12" s="130">
        <v>5</v>
      </c>
      <c r="B12" s="211" t="s">
        <v>215</v>
      </c>
      <c r="C12" s="212"/>
      <c r="D12" s="134"/>
      <c r="E12" s="134"/>
      <c r="F12" s="134"/>
      <c r="G12" s="134"/>
    </row>
    <row r="13" spans="1:7" ht="15" customHeight="1" x14ac:dyDescent="0.25">
      <c r="A13" s="130"/>
      <c r="B13" s="213" t="s">
        <v>216</v>
      </c>
      <c r="C13" s="214"/>
      <c r="D13" s="214"/>
      <c r="E13" s="214"/>
      <c r="F13" s="214"/>
      <c r="G13" s="215"/>
    </row>
    <row r="14" spans="1:7" x14ac:dyDescent="0.25">
      <c r="A14" s="130">
        <v>6</v>
      </c>
      <c r="B14" s="211" t="s">
        <v>217</v>
      </c>
      <c r="C14" s="212"/>
      <c r="D14" s="134"/>
      <c r="E14" s="134"/>
      <c r="F14" s="134"/>
      <c r="G14" s="134"/>
    </row>
    <row r="15" spans="1:7" ht="15" customHeight="1" x14ac:dyDescent="0.25">
      <c r="A15" s="130">
        <v>7</v>
      </c>
      <c r="B15" s="211" t="s">
        <v>218</v>
      </c>
      <c r="C15" s="212"/>
      <c r="D15" s="134"/>
      <c r="E15" s="134"/>
      <c r="F15" s="134"/>
      <c r="G15" s="134"/>
    </row>
    <row r="16" spans="1:7" x14ac:dyDescent="0.25">
      <c r="A16" s="130">
        <v>8</v>
      </c>
      <c r="B16" s="208" t="s">
        <v>219</v>
      </c>
      <c r="C16" s="209"/>
      <c r="D16" s="134"/>
      <c r="E16" s="134"/>
      <c r="F16" s="134"/>
      <c r="G16" s="134"/>
    </row>
    <row r="17" spans="1:7" ht="15" customHeight="1" x14ac:dyDescent="0.25">
      <c r="A17" s="130">
        <v>9</v>
      </c>
      <c r="B17" s="208" t="s">
        <v>220</v>
      </c>
      <c r="C17" s="209"/>
      <c r="D17" s="134"/>
      <c r="E17" s="134"/>
      <c r="F17" s="134"/>
      <c r="G17" s="134"/>
    </row>
    <row r="18" spans="1:7" ht="15" customHeight="1" x14ac:dyDescent="0.25">
      <c r="A18" s="130">
        <v>10</v>
      </c>
      <c r="B18" s="208" t="s">
        <v>221</v>
      </c>
      <c r="C18" s="209"/>
      <c r="D18" s="134"/>
      <c r="E18" s="134"/>
      <c r="F18" s="134"/>
      <c r="G18" s="134"/>
    </row>
    <row r="19" spans="1:7" x14ac:dyDescent="0.25">
      <c r="A19" s="130">
        <v>11</v>
      </c>
      <c r="B19" s="208" t="s">
        <v>222</v>
      </c>
      <c r="C19" s="209"/>
      <c r="D19" s="134"/>
      <c r="E19" s="134"/>
      <c r="F19" s="134"/>
      <c r="G19" s="134"/>
    </row>
    <row r="22" spans="1:7" x14ac:dyDescent="0.25">
      <c r="B22" s="128" t="s">
        <v>223</v>
      </c>
    </row>
    <row r="25" spans="1:7" x14ac:dyDescent="0.25">
      <c r="B25" s="210"/>
      <c r="C25" s="210"/>
      <c r="D25" s="210"/>
      <c r="E25" s="210"/>
      <c r="F25" s="210"/>
      <c r="G25" s="210"/>
    </row>
    <row r="29" spans="1:7" ht="29.25" customHeight="1" x14ac:dyDescent="0.25"/>
  </sheetData>
  <mergeCells count="16">
    <mergeCell ref="B10:G10"/>
    <mergeCell ref="B5:C5"/>
    <mergeCell ref="B6:G6"/>
    <mergeCell ref="B7:C7"/>
    <mergeCell ref="B8:C8"/>
    <mergeCell ref="B9:C9"/>
    <mergeCell ref="B17:C17"/>
    <mergeCell ref="B18:C18"/>
    <mergeCell ref="B19:C19"/>
    <mergeCell ref="B25:G25"/>
    <mergeCell ref="B11:C11"/>
    <mergeCell ref="B12:C12"/>
    <mergeCell ref="B13:G13"/>
    <mergeCell ref="B14:C14"/>
    <mergeCell ref="B15:C15"/>
    <mergeCell ref="B16:C16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cellComments="asDisplayed" r:id="rId1"/>
  <headerFooter>
    <oddHeader>&amp;CEN
Annex XXXIII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8DB7-FA77-48EB-BB15-173D9CA1E838}">
  <sheetPr>
    <pageSetUpPr fitToPage="1"/>
  </sheetPr>
  <dimension ref="A1:X30"/>
  <sheetViews>
    <sheetView showGridLines="0" zoomScaleNormal="100" zoomScalePageLayoutView="90" workbookViewId="0">
      <selection activeCell="D45" sqref="D45"/>
    </sheetView>
  </sheetViews>
  <sheetFormatPr baseColWidth="10" defaultColWidth="8.125" defaultRowHeight="15" x14ac:dyDescent="0.25"/>
  <cols>
    <col min="1" max="1" width="8.125" style="128"/>
    <col min="2" max="2" width="25.125" style="128" customWidth="1"/>
    <col min="3" max="7" width="17.5" style="128" customWidth="1"/>
    <col min="8" max="8" width="17.5" style="143" customWidth="1"/>
    <col min="9" max="9" width="17.5" style="128" customWidth="1"/>
    <col min="10" max="10" width="19.5" style="128" customWidth="1"/>
    <col min="11" max="11" width="8.125" style="128"/>
    <col min="12" max="12" width="223.75" style="128" bestFit="1" customWidth="1"/>
    <col min="13" max="16384" width="8.125" style="128"/>
  </cols>
  <sheetData>
    <row r="1" spans="1:24" x14ac:dyDescent="0.25">
      <c r="B1" s="129" t="s">
        <v>224</v>
      </c>
    </row>
    <row r="2" spans="1:24" ht="14.25" customHeight="1" x14ac:dyDescent="0.25">
      <c r="B2" s="144"/>
      <c r="C2" s="144"/>
      <c r="D2" s="144"/>
      <c r="E2" s="144"/>
      <c r="F2" s="144"/>
      <c r="G2" s="144"/>
      <c r="H2" s="145"/>
      <c r="I2" s="144"/>
    </row>
    <row r="3" spans="1:24" x14ac:dyDescent="0.25">
      <c r="D3" s="144"/>
      <c r="E3" s="144"/>
      <c r="F3" s="144"/>
      <c r="G3" s="144"/>
      <c r="H3" s="145"/>
    </row>
    <row r="4" spans="1:24" x14ac:dyDescent="0.25">
      <c r="C4" s="130" t="s">
        <v>225</v>
      </c>
      <c r="D4" s="130" t="s">
        <v>5</v>
      </c>
      <c r="E4" s="130" t="s">
        <v>6</v>
      </c>
      <c r="F4" s="130" t="s">
        <v>7</v>
      </c>
      <c r="G4" s="130" t="s">
        <v>11</v>
      </c>
      <c r="H4" s="130" t="s">
        <v>102</v>
      </c>
      <c r="I4" s="130" t="s">
        <v>226</v>
      </c>
      <c r="J4" s="130" t="s">
        <v>227</v>
      </c>
    </row>
    <row r="5" spans="1:24" ht="186.75" customHeight="1" x14ac:dyDescent="0.25">
      <c r="B5" s="146" t="s">
        <v>228</v>
      </c>
      <c r="C5" s="147" t="s">
        <v>229</v>
      </c>
      <c r="D5" s="147" t="s">
        <v>230</v>
      </c>
      <c r="E5" s="147" t="s">
        <v>231</v>
      </c>
      <c r="F5" s="147" t="s">
        <v>232</v>
      </c>
      <c r="G5" s="147" t="s">
        <v>233</v>
      </c>
      <c r="H5" s="147" t="s">
        <v>234</v>
      </c>
      <c r="I5" s="147" t="s">
        <v>235</v>
      </c>
      <c r="J5" s="147" t="s">
        <v>236</v>
      </c>
      <c r="L5" s="148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</row>
    <row r="6" spans="1:24" ht="45" x14ac:dyDescent="0.25">
      <c r="A6" s="130">
        <v>1</v>
      </c>
      <c r="B6" s="139" t="s">
        <v>183</v>
      </c>
      <c r="C6" s="134"/>
      <c r="D6" s="134"/>
      <c r="E6" s="134"/>
      <c r="F6" s="134"/>
      <c r="G6" s="134"/>
      <c r="H6" s="150"/>
      <c r="I6" s="134"/>
      <c r="J6" s="134"/>
    </row>
    <row r="7" spans="1:24" x14ac:dyDescent="0.25">
      <c r="A7" s="130">
        <v>2</v>
      </c>
      <c r="B7" s="138" t="s">
        <v>237</v>
      </c>
      <c r="C7" s="134"/>
      <c r="D7" s="134"/>
      <c r="E7" s="134"/>
      <c r="F7" s="134"/>
      <c r="G7" s="134"/>
      <c r="H7" s="150"/>
      <c r="I7" s="134"/>
      <c r="J7" s="134"/>
    </row>
    <row r="8" spans="1:24" ht="30" x14ac:dyDescent="0.25">
      <c r="A8" s="130">
        <v>3</v>
      </c>
      <c r="B8" s="138" t="s">
        <v>238</v>
      </c>
      <c r="C8" s="134"/>
      <c r="D8" s="134"/>
      <c r="E8" s="134"/>
      <c r="F8" s="134"/>
      <c r="G8" s="134"/>
      <c r="H8" s="150"/>
      <c r="I8" s="134"/>
      <c r="J8" s="134"/>
    </row>
    <row r="9" spans="1:24" ht="45" x14ac:dyDescent="0.25">
      <c r="A9" s="130">
        <v>4</v>
      </c>
      <c r="B9" s="138" t="s">
        <v>239</v>
      </c>
      <c r="C9" s="134"/>
      <c r="D9" s="134"/>
      <c r="E9" s="134"/>
      <c r="F9" s="134"/>
      <c r="G9" s="134"/>
      <c r="H9" s="150"/>
      <c r="I9" s="134"/>
      <c r="J9" s="134"/>
    </row>
    <row r="10" spans="1:24" x14ac:dyDescent="0.25">
      <c r="A10" s="130">
        <v>5</v>
      </c>
      <c r="B10" s="138" t="s">
        <v>240</v>
      </c>
      <c r="C10" s="134"/>
      <c r="D10" s="134"/>
      <c r="E10" s="134"/>
      <c r="F10" s="134"/>
      <c r="G10" s="134"/>
      <c r="H10" s="150"/>
      <c r="I10" s="134"/>
      <c r="J10" s="134"/>
    </row>
    <row r="11" spans="1:24" x14ac:dyDescent="0.25">
      <c r="A11" s="130">
        <v>6</v>
      </c>
      <c r="B11" s="138" t="s">
        <v>241</v>
      </c>
      <c r="C11" s="134"/>
      <c r="D11" s="134"/>
      <c r="E11" s="134"/>
      <c r="F11" s="134"/>
      <c r="G11" s="134"/>
      <c r="H11" s="150"/>
      <c r="I11" s="134"/>
      <c r="J11" s="134"/>
    </row>
    <row r="12" spans="1:24" ht="30" x14ac:dyDescent="0.25">
      <c r="A12" s="151">
        <v>7</v>
      </c>
      <c r="B12" s="139" t="s">
        <v>184</v>
      </c>
      <c r="C12" s="134"/>
      <c r="D12" s="134"/>
      <c r="E12" s="134"/>
      <c r="F12" s="134"/>
      <c r="G12" s="134"/>
      <c r="H12" s="150"/>
      <c r="I12" s="134"/>
      <c r="J12" s="134"/>
    </row>
    <row r="13" spans="1:24" x14ac:dyDescent="0.25">
      <c r="A13" s="151">
        <v>8</v>
      </c>
      <c r="B13" s="138" t="s">
        <v>237</v>
      </c>
      <c r="C13" s="134"/>
      <c r="D13" s="134"/>
      <c r="E13" s="134"/>
      <c r="F13" s="134"/>
      <c r="G13" s="134"/>
      <c r="H13" s="150"/>
      <c r="I13" s="134"/>
      <c r="J13" s="134"/>
    </row>
    <row r="14" spans="1:24" ht="30" x14ac:dyDescent="0.25">
      <c r="A14" s="151">
        <v>9</v>
      </c>
      <c r="B14" s="138" t="s">
        <v>238</v>
      </c>
      <c r="C14" s="134"/>
      <c r="D14" s="134"/>
      <c r="E14" s="134"/>
      <c r="F14" s="134"/>
      <c r="G14" s="134"/>
      <c r="H14" s="150"/>
      <c r="I14" s="134"/>
      <c r="J14" s="134"/>
    </row>
    <row r="15" spans="1:24" ht="45" x14ac:dyDescent="0.25">
      <c r="A15" s="151">
        <v>10</v>
      </c>
      <c r="B15" s="138" t="s">
        <v>239</v>
      </c>
      <c r="C15" s="134"/>
      <c r="D15" s="134"/>
      <c r="E15" s="134"/>
      <c r="F15" s="134"/>
      <c r="G15" s="134"/>
      <c r="H15" s="150"/>
      <c r="I15" s="134"/>
      <c r="J15" s="134"/>
    </row>
    <row r="16" spans="1:24" x14ac:dyDescent="0.25">
      <c r="A16" s="151">
        <v>11</v>
      </c>
      <c r="B16" s="138" t="s">
        <v>240</v>
      </c>
      <c r="C16" s="134"/>
      <c r="D16" s="134"/>
      <c r="E16" s="134"/>
      <c r="F16" s="134"/>
      <c r="G16" s="134"/>
      <c r="H16" s="150"/>
      <c r="I16" s="134"/>
      <c r="J16" s="134"/>
    </row>
    <row r="17" spans="1:12" x14ac:dyDescent="0.25">
      <c r="A17" s="151">
        <v>12</v>
      </c>
      <c r="B17" s="138" t="s">
        <v>241</v>
      </c>
      <c r="C17" s="134"/>
      <c r="D17" s="134"/>
      <c r="E17" s="134"/>
      <c r="F17" s="134"/>
      <c r="G17" s="134"/>
      <c r="H17" s="150"/>
      <c r="I17" s="134"/>
      <c r="J17" s="134"/>
    </row>
    <row r="18" spans="1:12" ht="30" x14ac:dyDescent="0.25">
      <c r="A18" s="151">
        <v>13</v>
      </c>
      <c r="B18" s="149" t="s">
        <v>185</v>
      </c>
      <c r="C18" s="134"/>
      <c r="D18" s="134"/>
      <c r="E18" s="134"/>
      <c r="F18" s="134"/>
      <c r="G18" s="134"/>
      <c r="H18" s="150"/>
      <c r="I18" s="134"/>
      <c r="J18" s="134"/>
    </row>
    <row r="19" spans="1:12" x14ac:dyDescent="0.25">
      <c r="A19" s="151">
        <v>14</v>
      </c>
      <c r="B19" s="138" t="s">
        <v>237</v>
      </c>
      <c r="C19" s="134"/>
      <c r="D19" s="134"/>
      <c r="E19" s="134"/>
      <c r="F19" s="134"/>
      <c r="G19" s="134"/>
      <c r="H19" s="150"/>
      <c r="I19" s="134"/>
      <c r="J19" s="134"/>
    </row>
    <row r="20" spans="1:12" ht="30" x14ac:dyDescent="0.25">
      <c r="A20" s="151">
        <v>15</v>
      </c>
      <c r="B20" s="138" t="s">
        <v>238</v>
      </c>
      <c r="C20" s="134"/>
      <c r="D20" s="134"/>
      <c r="E20" s="134"/>
      <c r="F20" s="134"/>
      <c r="G20" s="134"/>
      <c r="H20" s="150"/>
      <c r="I20" s="134"/>
      <c r="J20" s="134"/>
    </row>
    <row r="21" spans="1:12" ht="45" x14ac:dyDescent="0.25">
      <c r="A21" s="151">
        <v>16</v>
      </c>
      <c r="B21" s="138" t="s">
        <v>239</v>
      </c>
      <c r="C21" s="134"/>
      <c r="D21" s="134"/>
      <c r="E21" s="134"/>
      <c r="F21" s="134"/>
      <c r="G21" s="134"/>
      <c r="H21" s="150"/>
      <c r="I21" s="134"/>
      <c r="J21" s="134"/>
    </row>
    <row r="22" spans="1:12" x14ac:dyDescent="0.25">
      <c r="A22" s="151">
        <v>17</v>
      </c>
      <c r="B22" s="138" t="s">
        <v>240</v>
      </c>
      <c r="C22" s="134"/>
      <c r="D22" s="134"/>
      <c r="E22" s="134"/>
      <c r="F22" s="134"/>
      <c r="G22" s="134"/>
      <c r="H22" s="150"/>
      <c r="I22" s="134"/>
      <c r="J22" s="134"/>
    </row>
    <row r="23" spans="1:12" x14ac:dyDescent="0.25">
      <c r="A23" s="151">
        <v>18</v>
      </c>
      <c r="B23" s="138" t="s">
        <v>241</v>
      </c>
      <c r="C23" s="134"/>
      <c r="D23" s="134"/>
      <c r="E23" s="134"/>
      <c r="F23" s="134"/>
      <c r="G23" s="134"/>
      <c r="H23" s="150"/>
      <c r="I23" s="134"/>
      <c r="J23" s="134"/>
    </row>
    <row r="24" spans="1:12" x14ac:dyDescent="0.25">
      <c r="A24" s="151">
        <v>19</v>
      </c>
      <c r="B24" s="152" t="s">
        <v>208</v>
      </c>
      <c r="C24" s="134"/>
      <c r="D24" s="134"/>
      <c r="E24" s="134"/>
      <c r="F24" s="134"/>
      <c r="G24" s="134"/>
      <c r="H24" s="150"/>
      <c r="I24" s="134"/>
      <c r="J24" s="134"/>
    </row>
    <row r="25" spans="1:12" x14ac:dyDescent="0.25">
      <c r="A25" s="151">
        <v>20</v>
      </c>
      <c r="B25" s="138" t="s">
        <v>237</v>
      </c>
      <c r="C25" s="134"/>
      <c r="D25" s="134"/>
      <c r="E25" s="134"/>
      <c r="F25" s="134"/>
      <c r="G25" s="134"/>
      <c r="H25" s="150"/>
      <c r="I25" s="134"/>
      <c r="J25" s="134"/>
      <c r="L25" s="149"/>
    </row>
    <row r="26" spans="1:12" ht="30" x14ac:dyDescent="0.25">
      <c r="A26" s="151">
        <v>21</v>
      </c>
      <c r="B26" s="138" t="s">
        <v>238</v>
      </c>
      <c r="C26" s="134"/>
      <c r="D26" s="134"/>
      <c r="E26" s="134"/>
      <c r="F26" s="134"/>
      <c r="G26" s="134"/>
      <c r="H26" s="150"/>
      <c r="I26" s="134"/>
      <c r="J26" s="134"/>
    </row>
    <row r="27" spans="1:12" ht="45" x14ac:dyDescent="0.25">
      <c r="A27" s="151">
        <v>22</v>
      </c>
      <c r="B27" s="138" t="s">
        <v>239</v>
      </c>
      <c r="C27" s="134"/>
      <c r="D27" s="134"/>
      <c r="E27" s="134"/>
      <c r="F27" s="134"/>
      <c r="G27" s="134"/>
      <c r="H27" s="150"/>
      <c r="I27" s="134"/>
      <c r="J27" s="134"/>
    </row>
    <row r="28" spans="1:12" x14ac:dyDescent="0.25">
      <c r="A28" s="151">
        <v>23</v>
      </c>
      <c r="B28" s="138" t="s">
        <v>240</v>
      </c>
      <c r="C28" s="134"/>
      <c r="D28" s="134"/>
      <c r="E28" s="134"/>
      <c r="F28" s="134"/>
      <c r="G28" s="134"/>
      <c r="H28" s="150"/>
      <c r="I28" s="134"/>
      <c r="J28" s="134"/>
    </row>
    <row r="29" spans="1:12" x14ac:dyDescent="0.25">
      <c r="A29" s="151">
        <v>24</v>
      </c>
      <c r="B29" s="138" t="s">
        <v>241</v>
      </c>
      <c r="C29" s="134"/>
      <c r="D29" s="134"/>
      <c r="E29" s="134"/>
      <c r="F29" s="134"/>
      <c r="G29" s="134"/>
      <c r="H29" s="150"/>
      <c r="I29" s="134"/>
      <c r="J29" s="134"/>
    </row>
    <row r="30" spans="1:12" x14ac:dyDescent="0.25">
      <c r="A30" s="151">
        <v>25</v>
      </c>
      <c r="B30" s="153" t="s">
        <v>242</v>
      </c>
      <c r="C30" s="134"/>
      <c r="D30" s="134"/>
      <c r="E30" s="134"/>
      <c r="F30" s="134"/>
      <c r="G30" s="134"/>
      <c r="H30" s="150"/>
      <c r="I30" s="134"/>
      <c r="J30" s="134"/>
    </row>
  </sheetData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r:id="rId1"/>
  <headerFooter>
    <oddHeader>&amp;CEN
Annex XXXIII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231BAE8FE04F47950B23D9185EBB66" ma:contentTypeVersion="15" ma:contentTypeDescription="Opprett et nytt dokument." ma:contentTypeScope="" ma:versionID="b6f23ac14f09f14055f94218ca13b7b1">
  <xsd:schema xmlns:xsd="http://www.w3.org/2001/XMLSchema" xmlns:xs="http://www.w3.org/2001/XMLSchema" xmlns:p="http://schemas.microsoft.com/office/2006/metadata/properties" xmlns:ns2="fb01cd13-81db-4f45-a94a-b394074e628f" xmlns:ns3="a497c7b1-2b02-40c6-a05c-393f7cc06f4b" targetNamespace="http://schemas.microsoft.com/office/2006/metadata/properties" ma:root="true" ma:fieldsID="70e649d90e792b175215a26278bea410" ns2:_="" ns3:_="">
    <xsd:import namespace="fb01cd13-81db-4f45-a94a-b394074e628f"/>
    <xsd:import namespace="a497c7b1-2b02-40c6-a05c-393f7cc06f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1cd13-81db-4f45-a94a-b394074e62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83e0cf7-259e-47e1-9b85-50f86fde1283}" ma:internalName="TaxCatchAll" ma:showField="CatchAllData" ma:web="fb01cd13-81db-4f45-a94a-b394074e6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97c7b1-2b02-40c6-a05c-393f7cc06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6604d7d-b179-40e3-9457-2227251b1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97c7b1-2b02-40c6-a05c-393f7cc06f4b">
      <Terms xmlns="http://schemas.microsoft.com/office/infopath/2007/PartnerControls"/>
    </lcf76f155ced4ddcb4097134ff3c332f>
    <TaxCatchAll xmlns="fb01cd13-81db-4f45-a94a-b394074e628f" xsi:nil="true"/>
  </documentManagement>
</p:properties>
</file>

<file path=customXml/itemProps1.xml><?xml version="1.0" encoding="utf-8"?>
<ds:datastoreItem xmlns:ds="http://schemas.openxmlformats.org/officeDocument/2006/customXml" ds:itemID="{0B27988F-8344-4224-AE04-58FA32709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1cd13-81db-4f45-a94a-b394074e628f"/>
    <ds:schemaRef ds:uri="a497c7b1-2b02-40c6-a05c-393f7cc06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A2CE7-FBC2-4B78-B92D-2DBFEE051B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0AD315-4232-4E36-A650-88DCED4FAC62}">
  <ds:schemaRefs>
    <ds:schemaRef ds:uri="http://purl.org/dc/dcmitype/"/>
    <ds:schemaRef ds:uri="http://schemas.microsoft.com/office/2006/metadata/properties"/>
    <ds:schemaRef ds:uri="fb01cd13-81db-4f45-a94a-b394074e628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97c7b1-2b02-40c6-a05c-393f7cc06f4b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210f7242-1640-41a4-9c4f-28b1303f2cda}" enabled="0" method="" siteId="{210f7242-1640-41a4-9c4f-28b1303f2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EU KM1</vt:lpstr>
      <vt:lpstr>EU OV1</vt:lpstr>
      <vt:lpstr>Template EU CQ3</vt:lpstr>
      <vt:lpstr>Template EU CR1</vt:lpstr>
      <vt:lpstr>Template EU CQ1</vt:lpstr>
      <vt:lpstr>Template EU CVA4</vt:lpstr>
      <vt:lpstr>REM1</vt:lpstr>
      <vt:lpstr>REM2</vt:lpstr>
      <vt:lpstr>REM3</vt:lpstr>
      <vt:lpstr>REM4</vt:lpstr>
      <vt:lpstr>'Template EU CVA4'!Utskriftsområde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Ingve Lerang</dc:creator>
  <cp:lastModifiedBy>Rune Frøysland</cp:lastModifiedBy>
  <dcterms:created xsi:type="dcterms:W3CDTF">2021-02-17T12:19:40Z</dcterms:created>
  <dcterms:modified xsi:type="dcterms:W3CDTF">2026-03-10T09:24:44Z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0x0101001A231BAE8FE04F47950B23D9185EBB66</vt:lpwstr>
  </property>
  <property fmtid="{D5CDD505-2E9C-101B-9397-08002B2CF9AE}" pid="3" name="MediaServiceImageTags">
    <vt:lpwstr/>
  </property>
</Properties>
</file>